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ento_zošit" defaultThemeVersion="124226"/>
  <bookViews>
    <workbookView xWindow="0" yWindow="0" windowWidth="25440" windowHeight="12330"/>
  </bookViews>
  <sheets>
    <sheet name="Hárok1" sheetId="1" r:id="rId1"/>
  </sheets>
  <functionGroups builtInGroupCount="18"/>
  <definedNames>
    <definedName name="_xlnm._FilterDatabase" localSheetId="0" hidden="1">Hárok1!$A$8:$AA$460</definedName>
    <definedName name="_xlnm.Print_Titles" localSheetId="0">Hárok1!$3:$4</definedName>
  </definedNames>
  <calcPr calcId="152511"/>
</workbook>
</file>

<file path=xl/calcChain.xml><?xml version="1.0" encoding="utf-8"?>
<calcChain xmlns="http://schemas.openxmlformats.org/spreadsheetml/2006/main"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W27" i="1" l="1"/>
  <c r="X27" i="1"/>
  <c r="J27" i="1"/>
  <c r="L27" i="1"/>
  <c r="V27" i="1" l="1"/>
  <c r="Y27" i="1"/>
  <c r="O27" i="1"/>
  <c r="P27" i="1"/>
  <c r="N27" i="1"/>
  <c r="Q27" i="1"/>
  <c r="M27" i="1"/>
  <c r="R27" i="1"/>
  <c r="Y10" i="1" l="1"/>
  <c r="Y11" i="1"/>
  <c r="Y13" i="1"/>
  <c r="Y14" i="1"/>
  <c r="Y16" i="1"/>
  <c r="Y17" i="1"/>
  <c r="Y18" i="1"/>
  <c r="Y20" i="1"/>
  <c r="Y21" i="1"/>
  <c r="Y22" i="1"/>
  <c r="Y24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9" i="1"/>
  <c r="Y70" i="1"/>
  <c r="Y71" i="1"/>
  <c r="Y72" i="1"/>
  <c r="Y73" i="1"/>
  <c r="Y74" i="1"/>
  <c r="Y75" i="1"/>
  <c r="Y76" i="1"/>
  <c r="Y77" i="1"/>
  <c r="Y78" i="1"/>
  <c r="Y79" i="1"/>
  <c r="Y81" i="1"/>
  <c r="Y82" i="1"/>
  <c r="Y83" i="1"/>
  <c r="Y84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1" i="1"/>
  <c r="Y102" i="1"/>
  <c r="Y103" i="1"/>
  <c r="Y104" i="1"/>
  <c r="Y105" i="1"/>
  <c r="Y106" i="1"/>
  <c r="Y108" i="1"/>
  <c r="Y109" i="1"/>
  <c r="Y110" i="1"/>
  <c r="Y111" i="1"/>
  <c r="Y112" i="1"/>
  <c r="Y113" i="1"/>
  <c r="Y114" i="1"/>
  <c r="Y115" i="1"/>
  <c r="Y116" i="1"/>
  <c r="Y117" i="1"/>
  <c r="Y119" i="1"/>
  <c r="Y120" i="1"/>
  <c r="Y121" i="1"/>
  <c r="Y122" i="1"/>
  <c r="Y123" i="1"/>
  <c r="Y124" i="1"/>
  <c r="Y125" i="1"/>
  <c r="Y126" i="1"/>
  <c r="Y128" i="1"/>
  <c r="Y129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4" i="1"/>
  <c r="Y195" i="1"/>
  <c r="Y196" i="1"/>
  <c r="Y197" i="1"/>
  <c r="Y198" i="1"/>
  <c r="Y199" i="1"/>
  <c r="Y200" i="1"/>
  <c r="Y201" i="1"/>
  <c r="Y202" i="1"/>
  <c r="Y203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7" i="1"/>
  <c r="Y258" i="1"/>
  <c r="Y259" i="1"/>
  <c r="Y260" i="1"/>
  <c r="Y261" i="1"/>
  <c r="Y262" i="1"/>
  <c r="Y263" i="1"/>
  <c r="Y264" i="1"/>
  <c r="Y265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1" i="1"/>
  <c r="Y292" i="1"/>
  <c r="Y293" i="1"/>
  <c r="Y294" i="1"/>
  <c r="Y296" i="1"/>
  <c r="Y297" i="1"/>
  <c r="Y298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4" i="1"/>
  <c r="Y315" i="1"/>
  <c r="Y316" i="1"/>
  <c r="Y317" i="1"/>
  <c r="Y318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70" i="1"/>
  <c r="Y371" i="1"/>
  <c r="Y372" i="1"/>
  <c r="Y373" i="1"/>
  <c r="Y375" i="1"/>
  <c r="Y376" i="1"/>
  <c r="Y377" i="1"/>
  <c r="Y378" i="1"/>
  <c r="Y379" i="1"/>
  <c r="Y380" i="1"/>
  <c r="Y381" i="1"/>
  <c r="Y383" i="1"/>
  <c r="Y384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1" i="1"/>
  <c r="Y452" i="1"/>
  <c r="Y453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U56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U55" i="1"/>
  <c r="U57" i="1"/>
  <c r="U58" i="1"/>
  <c r="U59" i="1"/>
  <c r="U60" i="1"/>
  <c r="U61" i="1"/>
  <c r="U62" i="1"/>
  <c r="U63" i="1"/>
  <c r="U64" i="1"/>
  <c r="U65" i="1"/>
  <c r="U66" i="1"/>
  <c r="U67" i="1"/>
  <c r="U69" i="1"/>
  <c r="U70" i="1"/>
  <c r="U71" i="1"/>
  <c r="U72" i="1"/>
  <c r="U73" i="1"/>
  <c r="U74" i="1"/>
  <c r="U75" i="1"/>
  <c r="U76" i="1"/>
  <c r="U77" i="1"/>
  <c r="U78" i="1"/>
  <c r="U79" i="1"/>
  <c r="U81" i="1"/>
  <c r="U82" i="1"/>
  <c r="U83" i="1"/>
  <c r="U84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1" i="1"/>
  <c r="U102" i="1"/>
  <c r="U103" i="1"/>
  <c r="U104" i="1"/>
  <c r="U105" i="1"/>
  <c r="U106" i="1"/>
  <c r="U108" i="1"/>
  <c r="U109" i="1"/>
  <c r="U110" i="1"/>
  <c r="U111" i="1"/>
  <c r="U112" i="1"/>
  <c r="U113" i="1"/>
  <c r="U114" i="1"/>
  <c r="U115" i="1"/>
  <c r="U116" i="1"/>
  <c r="U117" i="1"/>
  <c r="U119" i="1"/>
  <c r="U120" i="1"/>
  <c r="U121" i="1"/>
  <c r="U122" i="1"/>
  <c r="U123" i="1"/>
  <c r="U124" i="1"/>
  <c r="U125" i="1"/>
  <c r="U126" i="1"/>
  <c r="U128" i="1"/>
  <c r="U129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4" i="1"/>
  <c r="U195" i="1"/>
  <c r="U196" i="1"/>
  <c r="U197" i="1"/>
  <c r="U198" i="1"/>
  <c r="U199" i="1"/>
  <c r="U200" i="1"/>
  <c r="U201" i="1"/>
  <c r="U202" i="1"/>
  <c r="U203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7" i="1"/>
  <c r="U258" i="1"/>
  <c r="U259" i="1"/>
  <c r="U260" i="1"/>
  <c r="U261" i="1"/>
  <c r="U262" i="1"/>
  <c r="U263" i="1"/>
  <c r="U264" i="1"/>
  <c r="U265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1" i="1"/>
  <c r="U292" i="1"/>
  <c r="U293" i="1"/>
  <c r="U294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4" i="1"/>
  <c r="U315" i="1"/>
  <c r="U316" i="1"/>
  <c r="U317" i="1"/>
  <c r="U318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70" i="1"/>
  <c r="U371" i="1"/>
  <c r="U372" i="1"/>
  <c r="U373" i="1"/>
  <c r="U375" i="1"/>
  <c r="U376" i="1"/>
  <c r="U377" i="1"/>
  <c r="U378" i="1"/>
  <c r="U379" i="1"/>
  <c r="U380" i="1"/>
  <c r="U381" i="1"/>
  <c r="U383" i="1"/>
  <c r="U384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1" i="1"/>
  <c r="U452" i="1"/>
  <c r="U453" i="1"/>
  <c r="K121" i="1" l="1"/>
  <c r="J120" i="1"/>
  <c r="H121" i="1"/>
  <c r="V121" i="1" s="1"/>
  <c r="G121" i="1"/>
  <c r="F121" i="1"/>
  <c r="E121" i="1"/>
  <c r="W175" i="1" l="1"/>
  <c r="X175" i="1"/>
  <c r="J175" i="1"/>
  <c r="S175" i="1"/>
  <c r="O175" i="1"/>
  <c r="P175" i="1"/>
  <c r="N175" i="1"/>
  <c r="Q175" i="1"/>
  <c r="M175" i="1"/>
  <c r="R175" i="1"/>
  <c r="L175" i="1"/>
  <c r="K189" i="1" l="1"/>
  <c r="K160" i="1" l="1"/>
  <c r="I147" i="1" l="1"/>
  <c r="T147" i="1" s="1"/>
  <c r="F147" i="1"/>
  <c r="G147" i="1"/>
  <c r="H147" i="1"/>
  <c r="V147" i="1" s="1"/>
  <c r="K425" i="1"/>
  <c r="W116" i="1"/>
  <c r="X116" i="1"/>
  <c r="J116" i="1" l="1"/>
  <c r="S116" i="1"/>
  <c r="O116" i="1"/>
  <c r="P116" i="1"/>
  <c r="N116" i="1"/>
  <c r="Q116" i="1"/>
  <c r="M116" i="1"/>
  <c r="R116" i="1"/>
  <c r="L116" i="1"/>
  <c r="J462" i="1" l="1"/>
  <c r="I425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H425" i="1"/>
  <c r="G425" i="1"/>
  <c r="F425" i="1"/>
  <c r="E425" i="1"/>
  <c r="L422" i="1"/>
  <c r="L424" i="1"/>
  <c r="L418" i="1"/>
  <c r="L415" i="1"/>
  <c r="L413" i="1"/>
  <c r="L417" i="1"/>
  <c r="L414" i="1"/>
  <c r="L416" i="1"/>
  <c r="L419" i="1"/>
  <c r="L420" i="1"/>
  <c r="L423" i="1"/>
  <c r="L421" i="1"/>
  <c r="J425" i="1" l="1"/>
  <c r="S400" i="1"/>
  <c r="W400" i="1"/>
  <c r="X400" i="1"/>
  <c r="W392" i="1"/>
  <c r="X392" i="1"/>
  <c r="W391" i="1"/>
  <c r="X391" i="1"/>
  <c r="W390" i="1"/>
  <c r="X390" i="1"/>
  <c r="J285" i="1"/>
  <c r="J286" i="1"/>
  <c r="J287" i="1"/>
  <c r="W63" i="1"/>
  <c r="X63" i="1"/>
  <c r="J64" i="1"/>
  <c r="J63" i="1"/>
  <c r="S63" i="1"/>
  <c r="O63" i="1"/>
  <c r="P63" i="1"/>
  <c r="N63" i="1"/>
  <c r="Q63" i="1"/>
  <c r="M63" i="1"/>
  <c r="R63" i="1"/>
  <c r="S392" i="1"/>
  <c r="S391" i="1"/>
  <c r="O392" i="1"/>
  <c r="P392" i="1"/>
  <c r="N392" i="1"/>
  <c r="Q392" i="1"/>
  <c r="M392" i="1"/>
  <c r="R392" i="1"/>
  <c r="J391" i="1"/>
  <c r="J392" i="1"/>
  <c r="O391" i="1"/>
  <c r="P391" i="1"/>
  <c r="N391" i="1"/>
  <c r="Q391" i="1"/>
  <c r="M391" i="1"/>
  <c r="R391" i="1"/>
  <c r="L391" i="1"/>
  <c r="L392" i="1"/>
  <c r="L63" i="1"/>
  <c r="L425" i="1"/>
  <c r="J400" i="1" l="1"/>
  <c r="O400" i="1"/>
  <c r="P400" i="1"/>
  <c r="N400" i="1"/>
  <c r="Q400" i="1"/>
  <c r="M400" i="1"/>
  <c r="R400" i="1"/>
  <c r="J390" i="1"/>
  <c r="S390" i="1"/>
  <c r="O390" i="1"/>
  <c r="P390" i="1"/>
  <c r="N390" i="1"/>
  <c r="Q390" i="1"/>
  <c r="M390" i="1"/>
  <c r="R390" i="1"/>
  <c r="L400" i="1"/>
  <c r="L390" i="1"/>
  <c r="J186" i="1" l="1"/>
  <c r="J187" i="1"/>
  <c r="J188" i="1"/>
  <c r="F189" i="1"/>
  <c r="G189" i="1"/>
  <c r="H189" i="1"/>
  <c r="I189" i="1"/>
  <c r="E189" i="1"/>
  <c r="L188" i="1"/>
  <c r="L187" i="1"/>
  <c r="L186" i="1"/>
  <c r="J18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H23" i="1"/>
  <c r="Y23" i="1" s="1"/>
  <c r="L189" i="1"/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7" i="1"/>
  <c r="X118" i="1"/>
  <c r="X119" i="1"/>
  <c r="X120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6" i="1"/>
  <c r="X177" i="1"/>
  <c r="X178" i="1"/>
  <c r="X179" i="1"/>
  <c r="X180" i="1"/>
  <c r="X181" i="1"/>
  <c r="X182" i="1"/>
  <c r="X183" i="1"/>
  <c r="X184" i="1"/>
  <c r="X185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3" i="1"/>
  <c r="X394" i="1"/>
  <c r="X395" i="1"/>
  <c r="X396" i="1"/>
  <c r="X397" i="1"/>
  <c r="X398" i="1"/>
  <c r="X399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7" i="1"/>
  <c r="O118" i="1"/>
  <c r="O119" i="1"/>
  <c r="O120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7" i="1"/>
  <c r="O178" i="1"/>
  <c r="O179" i="1"/>
  <c r="O180" i="1"/>
  <c r="O181" i="1"/>
  <c r="O182" i="1"/>
  <c r="O183" i="1"/>
  <c r="O184" i="1"/>
  <c r="O185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3" i="1"/>
  <c r="O394" i="1"/>
  <c r="O395" i="1"/>
  <c r="O396" i="1"/>
  <c r="O397" i="1"/>
  <c r="O398" i="1"/>
  <c r="O399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J233" i="1"/>
  <c r="J230" i="1"/>
  <c r="J229" i="1"/>
  <c r="J228" i="1"/>
  <c r="J224" i="1"/>
  <c r="J225" i="1"/>
  <c r="W207" i="1"/>
  <c r="J207" i="1"/>
  <c r="S207" i="1"/>
  <c r="P207" i="1"/>
  <c r="N207" i="1"/>
  <c r="Q207" i="1"/>
  <c r="M207" i="1"/>
  <c r="R207" i="1"/>
  <c r="F160" i="1"/>
  <c r="G160" i="1"/>
  <c r="O160" i="1" s="1"/>
  <c r="H160" i="1"/>
  <c r="V160" i="1" s="1"/>
  <c r="E160" i="1"/>
  <c r="L228" i="1"/>
  <c r="L207" i="1"/>
  <c r="L230" i="1"/>
  <c r="L229" i="1"/>
  <c r="L224" i="1"/>
  <c r="L233" i="1"/>
  <c r="L225" i="1"/>
  <c r="W66" i="1" l="1"/>
  <c r="W65" i="1"/>
  <c r="J65" i="1"/>
  <c r="J66" i="1"/>
  <c r="P66" i="1"/>
  <c r="N66" i="1"/>
  <c r="Q66" i="1"/>
  <c r="M66" i="1"/>
  <c r="R66" i="1"/>
  <c r="P65" i="1"/>
  <c r="N65" i="1"/>
  <c r="Q65" i="1"/>
  <c r="M65" i="1"/>
  <c r="R65" i="1"/>
  <c r="L65" i="1"/>
  <c r="L66" i="1"/>
  <c r="K412" i="1" l="1"/>
  <c r="K223" i="1"/>
  <c r="K135" i="1"/>
  <c r="K72" i="1"/>
  <c r="K23" i="1"/>
  <c r="J447" i="1"/>
  <c r="H381" i="1"/>
  <c r="H265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8" i="1"/>
  <c r="Q149" i="1"/>
  <c r="Q150" i="1"/>
  <c r="Q151" i="1"/>
  <c r="Q152" i="1"/>
  <c r="Q153" i="1"/>
  <c r="Q154" i="1"/>
  <c r="Q155" i="1"/>
  <c r="Q156" i="1"/>
  <c r="Q157" i="1"/>
  <c r="Q158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6" i="1"/>
  <c r="Q177" i="1"/>
  <c r="Q178" i="1"/>
  <c r="Q179" i="1"/>
  <c r="Q180" i="1"/>
  <c r="Q181" i="1"/>
  <c r="Q182" i="1"/>
  <c r="Q183" i="1"/>
  <c r="Q184" i="1"/>
  <c r="Q185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8" i="1"/>
  <c r="Q209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6" i="1"/>
  <c r="Q227" i="1"/>
  <c r="Q231" i="1"/>
  <c r="Q232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3" i="1"/>
  <c r="Q394" i="1"/>
  <c r="Q395" i="1"/>
  <c r="Q396" i="1"/>
  <c r="Q397" i="1"/>
  <c r="Q398" i="1"/>
  <c r="Q399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N13" i="1"/>
  <c r="N14" i="1"/>
  <c r="N16" i="1"/>
  <c r="N17" i="1"/>
  <c r="N18" i="1"/>
  <c r="N20" i="1"/>
  <c r="N21" i="1"/>
  <c r="N22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7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4" i="1"/>
  <c r="N115" i="1"/>
  <c r="N117" i="1"/>
  <c r="N119" i="1"/>
  <c r="N120" i="1"/>
  <c r="N121" i="1"/>
  <c r="N122" i="1"/>
  <c r="N123" i="1"/>
  <c r="N124" i="1"/>
  <c r="N125" i="1"/>
  <c r="N126" i="1"/>
  <c r="N128" i="1"/>
  <c r="N129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6" i="1"/>
  <c r="N177" i="1"/>
  <c r="N178" i="1"/>
  <c r="N179" i="1"/>
  <c r="N180" i="1"/>
  <c r="N181" i="1"/>
  <c r="N182" i="1"/>
  <c r="N183" i="1"/>
  <c r="N184" i="1"/>
  <c r="N185" i="1"/>
  <c r="N190" i="1"/>
  <c r="N191" i="1"/>
  <c r="N192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8" i="1"/>
  <c r="N209" i="1"/>
  <c r="N210" i="1"/>
  <c r="N211" i="1"/>
  <c r="N212" i="1"/>
  <c r="N213" i="1"/>
  <c r="N214" i="1"/>
  <c r="N215" i="1"/>
  <c r="N216" i="1"/>
  <c r="N217" i="1"/>
  <c r="N219" i="1"/>
  <c r="N220" i="1"/>
  <c r="N221" i="1"/>
  <c r="N222" i="1"/>
  <c r="N223" i="1"/>
  <c r="N226" i="1"/>
  <c r="N227" i="1"/>
  <c r="N231" i="1"/>
  <c r="N232" i="1"/>
  <c r="N234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7" i="1"/>
  <c r="N258" i="1"/>
  <c r="N259" i="1"/>
  <c r="N260" i="1"/>
  <c r="N261" i="1"/>
  <c r="N262" i="1"/>
  <c r="N263" i="1"/>
  <c r="N264" i="1"/>
  <c r="N265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1" i="1"/>
  <c r="N292" i="1"/>
  <c r="N293" i="1"/>
  <c r="N294" i="1"/>
  <c r="N296" i="1"/>
  <c r="N297" i="1"/>
  <c r="N298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4" i="1"/>
  <c r="N315" i="1"/>
  <c r="N316" i="1"/>
  <c r="N317" i="1"/>
  <c r="N318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70" i="1"/>
  <c r="N371" i="1"/>
  <c r="N372" i="1"/>
  <c r="N373" i="1"/>
  <c r="N375" i="1"/>
  <c r="N376" i="1"/>
  <c r="N377" i="1"/>
  <c r="N378" i="1"/>
  <c r="N379" i="1"/>
  <c r="N380" i="1"/>
  <c r="N381" i="1"/>
  <c r="N383" i="1"/>
  <c r="N384" i="1"/>
  <c r="N386" i="1"/>
  <c r="N387" i="1"/>
  <c r="N388" i="1"/>
  <c r="N389" i="1"/>
  <c r="N393" i="1"/>
  <c r="N394" i="1"/>
  <c r="N395" i="1"/>
  <c r="N396" i="1"/>
  <c r="N397" i="1"/>
  <c r="N398" i="1"/>
  <c r="N399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1" i="1"/>
  <c r="N452" i="1"/>
  <c r="N453" i="1"/>
  <c r="N9" i="1"/>
  <c r="N10" i="1"/>
  <c r="N11" i="1"/>
  <c r="M13" i="1" l="1"/>
  <c r="M14" i="1"/>
  <c r="M16" i="1"/>
  <c r="M17" i="1"/>
  <c r="M18" i="1"/>
  <c r="M20" i="1"/>
  <c r="M21" i="1"/>
  <c r="M22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4" i="1"/>
  <c r="M67" i="1"/>
  <c r="M69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7" i="1"/>
  <c r="M119" i="1"/>
  <c r="M120" i="1"/>
  <c r="M121" i="1"/>
  <c r="M122" i="1"/>
  <c r="M123" i="1"/>
  <c r="M124" i="1"/>
  <c r="M125" i="1"/>
  <c r="M126" i="1"/>
  <c r="M128" i="1"/>
  <c r="M129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6" i="1"/>
  <c r="M177" i="1"/>
  <c r="M178" i="1"/>
  <c r="M179" i="1"/>
  <c r="M180" i="1"/>
  <c r="M181" i="1"/>
  <c r="M182" i="1"/>
  <c r="M183" i="1"/>
  <c r="M184" i="1"/>
  <c r="M185" i="1"/>
  <c r="M190" i="1"/>
  <c r="M191" i="1"/>
  <c r="M192" i="1"/>
  <c r="M194" i="1"/>
  <c r="M195" i="1"/>
  <c r="M196" i="1"/>
  <c r="M197" i="1"/>
  <c r="M198" i="1"/>
  <c r="M199" i="1"/>
  <c r="M200" i="1"/>
  <c r="M201" i="1"/>
  <c r="M202" i="1"/>
  <c r="M203" i="1"/>
  <c r="M205" i="1"/>
  <c r="M206" i="1"/>
  <c r="M208" i="1"/>
  <c r="M209" i="1"/>
  <c r="M210" i="1"/>
  <c r="M211" i="1"/>
  <c r="M212" i="1"/>
  <c r="M213" i="1"/>
  <c r="M214" i="1"/>
  <c r="M215" i="1"/>
  <c r="M216" i="1"/>
  <c r="M217" i="1"/>
  <c r="M219" i="1"/>
  <c r="M220" i="1"/>
  <c r="M221" i="1"/>
  <c r="M222" i="1"/>
  <c r="M223" i="1"/>
  <c r="M226" i="1"/>
  <c r="M227" i="1"/>
  <c r="M231" i="1"/>
  <c r="M232" i="1"/>
  <c r="M234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7" i="1"/>
  <c r="M258" i="1"/>
  <c r="M259" i="1"/>
  <c r="M260" i="1"/>
  <c r="M261" i="1"/>
  <c r="M262" i="1"/>
  <c r="M263" i="1"/>
  <c r="M264" i="1"/>
  <c r="M265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1" i="1"/>
  <c r="M292" i="1"/>
  <c r="M293" i="1"/>
  <c r="M294" i="1"/>
  <c r="M296" i="1"/>
  <c r="M297" i="1"/>
  <c r="M298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4" i="1"/>
  <c r="M315" i="1"/>
  <c r="M316" i="1"/>
  <c r="M317" i="1"/>
  <c r="M318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70" i="1"/>
  <c r="M371" i="1"/>
  <c r="M372" i="1"/>
  <c r="M373" i="1"/>
  <c r="M375" i="1"/>
  <c r="M376" i="1"/>
  <c r="M377" i="1"/>
  <c r="M378" i="1"/>
  <c r="M379" i="1"/>
  <c r="M380" i="1"/>
  <c r="M381" i="1"/>
  <c r="M383" i="1"/>
  <c r="M384" i="1"/>
  <c r="M386" i="1"/>
  <c r="M387" i="1"/>
  <c r="M388" i="1"/>
  <c r="M389" i="1"/>
  <c r="M393" i="1"/>
  <c r="M394" i="1"/>
  <c r="M395" i="1"/>
  <c r="M396" i="1"/>
  <c r="M397" i="1"/>
  <c r="M398" i="1"/>
  <c r="M399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1" i="1"/>
  <c r="M452" i="1"/>
  <c r="M453" i="1"/>
  <c r="M9" i="1"/>
  <c r="M10" i="1"/>
  <c r="M11" i="1"/>
  <c r="F456" i="1" l="1"/>
  <c r="F459" i="1" s="1"/>
  <c r="F428" i="1"/>
  <c r="F412" i="1"/>
  <c r="F410" i="1"/>
  <c r="F450" i="1" s="1"/>
  <c r="F408" i="1"/>
  <c r="F385" i="1"/>
  <c r="N385" i="1" s="1"/>
  <c r="F381" i="1"/>
  <c r="F382" i="1" s="1"/>
  <c r="N382" i="1" s="1"/>
  <c r="F374" i="1"/>
  <c r="N374" i="1" s="1"/>
  <c r="F369" i="1"/>
  <c r="N369" i="1" s="1"/>
  <c r="F348" i="1"/>
  <c r="F349" i="1" s="1"/>
  <c r="F340" i="1"/>
  <c r="F323" i="1"/>
  <c r="F319" i="1"/>
  <c r="N319" i="1" s="1"/>
  <c r="F312" i="1"/>
  <c r="F304" i="1"/>
  <c r="F299" i="1"/>
  <c r="N299" i="1" s="1"/>
  <c r="F295" i="1"/>
  <c r="N295" i="1" s="1"/>
  <c r="F275" i="1"/>
  <c r="F272" i="1"/>
  <c r="F265" i="1"/>
  <c r="F266" i="1" s="1"/>
  <c r="N266" i="1" s="1"/>
  <c r="F258" i="1"/>
  <c r="Q258" i="1" s="1"/>
  <c r="F243" i="1"/>
  <c r="F240" i="1"/>
  <c r="F223" i="1"/>
  <c r="F217" i="1"/>
  <c r="F218" i="1" s="1"/>
  <c r="N218" i="1" s="1"/>
  <c r="F210" i="1"/>
  <c r="Q210" i="1" s="1"/>
  <c r="F203" i="1"/>
  <c r="F200" i="1"/>
  <c r="F192" i="1"/>
  <c r="F185" i="1"/>
  <c r="F177" i="1"/>
  <c r="F158" i="1"/>
  <c r="Q147" i="1"/>
  <c r="F135" i="1"/>
  <c r="F145" i="1" s="1"/>
  <c r="F130" i="1"/>
  <c r="N130" i="1" s="1"/>
  <c r="F127" i="1"/>
  <c r="N127" i="1" s="1"/>
  <c r="Q121" i="1"/>
  <c r="F112" i="1"/>
  <c r="F118" i="1" s="1"/>
  <c r="N118" i="1" s="1"/>
  <c r="F107" i="1"/>
  <c r="N107" i="1" s="1"/>
  <c r="F99" i="1"/>
  <c r="F93" i="1"/>
  <c r="F85" i="1"/>
  <c r="N85" i="1" s="1"/>
  <c r="F72" i="1"/>
  <c r="F80" i="1" s="1"/>
  <c r="N80" i="1" s="1"/>
  <c r="F68" i="1"/>
  <c r="N68" i="1" s="1"/>
  <c r="F49" i="1"/>
  <c r="N49" i="1" s="1"/>
  <c r="F42" i="1"/>
  <c r="F23" i="1"/>
  <c r="N23" i="1" s="1"/>
  <c r="F19" i="1"/>
  <c r="N19" i="1" s="1"/>
  <c r="F15" i="1"/>
  <c r="N15" i="1" s="1"/>
  <c r="F11" i="1"/>
  <c r="F12" i="1" s="1"/>
  <c r="N12" i="1" s="1"/>
  <c r="F193" i="1" l="1"/>
  <c r="F313" i="1"/>
  <c r="N313" i="1" s="1"/>
  <c r="F100" i="1"/>
  <c r="N100" i="1" s="1"/>
  <c r="F256" i="1"/>
  <c r="F259" i="1" s="1"/>
  <c r="F267" i="1" s="1"/>
  <c r="F290" i="1"/>
  <c r="N290" i="1" s="1"/>
  <c r="F341" i="1"/>
  <c r="N341" i="1" s="1"/>
  <c r="F235" i="1"/>
  <c r="N235" i="1" s="1"/>
  <c r="Q349" i="1"/>
  <c r="F148" i="1"/>
  <c r="N145" i="1"/>
  <c r="F122" i="1"/>
  <c r="N193" i="1"/>
  <c r="F43" i="1"/>
  <c r="Q42" i="1"/>
  <c r="F161" i="1"/>
  <c r="N158" i="1"/>
  <c r="F204" i="1"/>
  <c r="N204" i="1" s="1"/>
  <c r="N450" i="1"/>
  <c r="Q454" i="1" l="1"/>
  <c r="F458" i="1" s="1"/>
  <c r="N256" i="1"/>
  <c r="F211" i="1"/>
  <c r="F350" i="1"/>
  <c r="N454" i="1"/>
  <c r="F457" i="1" s="1"/>
  <c r="K304" i="1"/>
  <c r="K80" i="1" l="1"/>
  <c r="I72" i="1"/>
  <c r="I80" i="1" s="1"/>
  <c r="H72" i="1"/>
  <c r="H80" i="1" s="1"/>
  <c r="Y80" i="1" s="1"/>
  <c r="G72" i="1"/>
  <c r="G80" i="1" s="1"/>
  <c r="E72" i="1"/>
  <c r="E80" i="1" s="1"/>
  <c r="M80" i="1" s="1"/>
  <c r="J71" i="1"/>
  <c r="J70" i="1"/>
  <c r="L71" i="1"/>
  <c r="L70" i="1"/>
  <c r="J72" i="1" l="1"/>
  <c r="I135" i="1"/>
  <c r="L72" i="1"/>
  <c r="J195" i="1" l="1"/>
  <c r="J196" i="1"/>
  <c r="J197" i="1"/>
  <c r="J198" i="1"/>
  <c r="J199" i="1"/>
  <c r="J201" i="1"/>
  <c r="J202" i="1"/>
  <c r="J205" i="1"/>
  <c r="J206" i="1"/>
  <c r="J208" i="1"/>
  <c r="J209" i="1"/>
  <c r="G210" i="1"/>
  <c r="O210" i="1" s="1"/>
  <c r="H210" i="1"/>
  <c r="V210" i="1" s="1"/>
  <c r="I210" i="1"/>
  <c r="T210" i="1" s="1"/>
  <c r="J210" i="1" l="1"/>
  <c r="E381" i="1"/>
  <c r="P346" i="1"/>
  <c r="R346" i="1"/>
  <c r="W346" i="1"/>
  <c r="J346" i="1"/>
  <c r="L346" i="1"/>
  <c r="W345" i="1" l="1"/>
  <c r="J345" i="1"/>
  <c r="P345" i="1"/>
  <c r="R345" i="1"/>
  <c r="L345" i="1"/>
  <c r="U9" i="1" l="1"/>
  <c r="U10" i="1"/>
  <c r="U11" i="1"/>
  <c r="U13" i="1"/>
  <c r="U14" i="1"/>
  <c r="U16" i="1"/>
  <c r="U17" i="1"/>
  <c r="U18" i="1"/>
  <c r="U20" i="1"/>
  <c r="U21" i="1"/>
  <c r="U22" i="1"/>
  <c r="U24" i="1"/>
  <c r="U25" i="1"/>
  <c r="U2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50" i="1"/>
  <c r="U51" i="1"/>
  <c r="U52" i="1"/>
  <c r="U53" i="1"/>
  <c r="U54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8" i="1"/>
  <c r="J449" i="1"/>
  <c r="I456" i="1"/>
  <c r="I340" i="1"/>
  <c r="Z9" i="1"/>
  <c r="Z8" i="1"/>
  <c r="V9" i="1"/>
  <c r="V8" i="1"/>
  <c r="P38" i="1"/>
  <c r="P39" i="1"/>
  <c r="P40" i="1"/>
  <c r="P41" i="1"/>
  <c r="P42" i="1"/>
  <c r="P43" i="1"/>
  <c r="P44" i="1"/>
  <c r="R38" i="1"/>
  <c r="R39" i="1"/>
  <c r="R40" i="1"/>
  <c r="R41" i="1"/>
  <c r="R43" i="1"/>
  <c r="R44" i="1"/>
  <c r="R45" i="1"/>
  <c r="S38" i="1"/>
  <c r="S39" i="1"/>
  <c r="S40" i="1"/>
  <c r="S41" i="1"/>
  <c r="S42" i="1"/>
  <c r="S43" i="1"/>
  <c r="S44" i="1"/>
  <c r="S25" i="1"/>
  <c r="S26" i="1"/>
  <c r="S28" i="1"/>
  <c r="S29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J133" i="1"/>
  <c r="K428" i="1" l="1"/>
  <c r="J426" i="1"/>
  <c r="J427" i="1"/>
  <c r="G428" i="1"/>
  <c r="H428" i="1"/>
  <c r="I428" i="1"/>
  <c r="E428" i="1"/>
  <c r="K323" i="1"/>
  <c r="J321" i="1"/>
  <c r="J322" i="1"/>
  <c r="G323" i="1"/>
  <c r="H323" i="1"/>
  <c r="I323" i="1"/>
  <c r="I341" i="1" s="1"/>
  <c r="E323" i="1"/>
  <c r="K275" i="1"/>
  <c r="G275" i="1"/>
  <c r="H275" i="1"/>
  <c r="I275" i="1"/>
  <c r="E275" i="1"/>
  <c r="J273" i="1"/>
  <c r="J274" i="1"/>
  <c r="K272" i="1"/>
  <c r="G272" i="1"/>
  <c r="H272" i="1"/>
  <c r="I272" i="1"/>
  <c r="E272" i="1"/>
  <c r="L274" i="1"/>
  <c r="L273" i="1"/>
  <c r="L427" i="1"/>
  <c r="L321" i="1"/>
  <c r="L426" i="1"/>
  <c r="L133" i="1"/>
  <c r="L322" i="1"/>
  <c r="H290" i="1" l="1"/>
  <c r="Y290" i="1" s="1"/>
  <c r="J323" i="1"/>
  <c r="J272" i="1"/>
  <c r="J428" i="1"/>
  <c r="G290" i="1"/>
  <c r="E290" i="1"/>
  <c r="M290" i="1" s="1"/>
  <c r="K290" i="1"/>
  <c r="J275" i="1"/>
  <c r="I290" i="1"/>
  <c r="K243" i="1"/>
  <c r="J241" i="1"/>
  <c r="J242" i="1"/>
  <c r="G243" i="1"/>
  <c r="H243" i="1"/>
  <c r="I243" i="1"/>
  <c r="E243" i="1"/>
  <c r="K240" i="1"/>
  <c r="G240" i="1"/>
  <c r="H240" i="1"/>
  <c r="I240" i="1"/>
  <c r="E240" i="1"/>
  <c r="K185" i="1"/>
  <c r="K145" i="1"/>
  <c r="G135" i="1"/>
  <c r="G145" i="1" s="1"/>
  <c r="H135" i="1"/>
  <c r="H145" i="1" s="1"/>
  <c r="Y145" i="1" s="1"/>
  <c r="I145" i="1"/>
  <c r="E135" i="1"/>
  <c r="E145" i="1" s="1"/>
  <c r="M145" i="1" s="1"/>
  <c r="J134" i="1"/>
  <c r="L241" i="1"/>
  <c r="L428" i="1"/>
  <c r="L323" i="1"/>
  <c r="L134" i="1"/>
  <c r="L272" i="1"/>
  <c r="L242" i="1"/>
  <c r="L275" i="1"/>
  <c r="J240" i="1" l="1"/>
  <c r="J243" i="1"/>
  <c r="G256" i="1"/>
  <c r="E256" i="1"/>
  <c r="M256" i="1" s="1"/>
  <c r="J135" i="1"/>
  <c r="I256" i="1"/>
  <c r="H256" i="1"/>
  <c r="Y256" i="1" s="1"/>
  <c r="K256" i="1"/>
  <c r="J402" i="1"/>
  <c r="L135" i="1"/>
  <c r="L243" i="1"/>
  <c r="L240" i="1"/>
  <c r="J88" i="1" l="1"/>
  <c r="J89" i="1"/>
  <c r="J90" i="1"/>
  <c r="J91" i="1"/>
  <c r="J92" i="1"/>
  <c r="K381" i="1" l="1"/>
  <c r="J399" i="1"/>
  <c r="S399" i="1"/>
  <c r="J398" i="1"/>
  <c r="S398" i="1"/>
  <c r="J405" i="1"/>
  <c r="J406" i="1"/>
  <c r="S406" i="1"/>
  <c r="S405" i="1"/>
  <c r="W406" i="1"/>
  <c r="P406" i="1"/>
  <c r="R406" i="1"/>
  <c r="W405" i="1"/>
  <c r="P405" i="1"/>
  <c r="R405" i="1"/>
  <c r="W399" i="1"/>
  <c r="P399" i="1"/>
  <c r="R399" i="1"/>
  <c r="W398" i="1"/>
  <c r="P398" i="1"/>
  <c r="R398" i="1"/>
  <c r="K369" i="1"/>
  <c r="G369" i="1"/>
  <c r="H369" i="1"/>
  <c r="Y369" i="1" s="1"/>
  <c r="I369" i="1"/>
  <c r="L398" i="1"/>
  <c r="L399" i="1"/>
  <c r="L406" i="1"/>
  <c r="L405" i="1"/>
  <c r="J271" i="1" l="1"/>
  <c r="L271" i="1"/>
  <c r="I185" i="1" l="1"/>
  <c r="W402" i="1"/>
  <c r="S402" i="1"/>
  <c r="P402" i="1"/>
  <c r="R402" i="1"/>
  <c r="L402" i="1"/>
  <c r="I412" i="1" l="1"/>
  <c r="G412" i="1"/>
  <c r="E412" i="1"/>
  <c r="J411" i="1"/>
  <c r="W62" i="1"/>
  <c r="J62" i="1"/>
  <c r="S62" i="1"/>
  <c r="P62" i="1"/>
  <c r="R62" i="1"/>
  <c r="L411" i="1"/>
  <c r="L62" i="1"/>
  <c r="J412" i="1" l="1"/>
  <c r="W61" i="1"/>
  <c r="J61" i="1"/>
  <c r="S61" i="1"/>
  <c r="P61" i="1"/>
  <c r="R61" i="1"/>
  <c r="L412" i="1"/>
  <c r="W9" i="1" l="1"/>
  <c r="W10" i="1"/>
  <c r="W11" i="1"/>
  <c r="W13" i="1"/>
  <c r="W14" i="1"/>
  <c r="W16" i="1"/>
  <c r="W17" i="1"/>
  <c r="W18" i="1"/>
  <c r="W20" i="1"/>
  <c r="W21" i="1"/>
  <c r="W22" i="1"/>
  <c r="W24" i="1"/>
  <c r="W25" i="1"/>
  <c r="W26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50" i="1"/>
  <c r="W51" i="1"/>
  <c r="W52" i="1"/>
  <c r="W53" i="1"/>
  <c r="W54" i="1"/>
  <c r="W55" i="1"/>
  <c r="W56" i="1"/>
  <c r="W57" i="1"/>
  <c r="W58" i="1"/>
  <c r="W59" i="1"/>
  <c r="W60" i="1"/>
  <c r="W64" i="1"/>
  <c r="W67" i="1"/>
  <c r="W69" i="1"/>
  <c r="W73" i="1"/>
  <c r="W74" i="1"/>
  <c r="W75" i="1"/>
  <c r="W76" i="1"/>
  <c r="W77" i="1"/>
  <c r="W78" i="1"/>
  <c r="W79" i="1"/>
  <c r="W81" i="1"/>
  <c r="W82" i="1"/>
  <c r="W83" i="1"/>
  <c r="W84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1" i="1"/>
  <c r="W102" i="1"/>
  <c r="W103" i="1"/>
  <c r="W104" i="1"/>
  <c r="W105" i="1"/>
  <c r="W106" i="1"/>
  <c r="W108" i="1"/>
  <c r="W109" i="1"/>
  <c r="W110" i="1"/>
  <c r="W111" i="1"/>
  <c r="W112" i="1"/>
  <c r="W113" i="1"/>
  <c r="W114" i="1"/>
  <c r="W115" i="1"/>
  <c r="W117" i="1"/>
  <c r="W119" i="1"/>
  <c r="W120" i="1"/>
  <c r="W121" i="1"/>
  <c r="W122" i="1"/>
  <c r="W123" i="1"/>
  <c r="W124" i="1"/>
  <c r="W125" i="1"/>
  <c r="W126" i="1"/>
  <c r="W128" i="1"/>
  <c r="W129" i="1"/>
  <c r="W131" i="1"/>
  <c r="W132" i="1"/>
  <c r="W136" i="1"/>
  <c r="W137" i="1"/>
  <c r="W138" i="1"/>
  <c r="W139" i="1"/>
  <c r="W140" i="1"/>
  <c r="W141" i="1"/>
  <c r="W142" i="1"/>
  <c r="W143" i="1"/>
  <c r="W144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6" i="1"/>
  <c r="W177" i="1"/>
  <c r="W178" i="1"/>
  <c r="W179" i="1"/>
  <c r="W180" i="1"/>
  <c r="W181" i="1"/>
  <c r="W182" i="1"/>
  <c r="W183" i="1"/>
  <c r="W184" i="1"/>
  <c r="W185" i="1"/>
  <c r="W190" i="1"/>
  <c r="W191" i="1"/>
  <c r="W192" i="1"/>
  <c r="W194" i="1"/>
  <c r="W195" i="1"/>
  <c r="W196" i="1"/>
  <c r="W197" i="1"/>
  <c r="W198" i="1"/>
  <c r="W199" i="1"/>
  <c r="W200" i="1"/>
  <c r="W201" i="1"/>
  <c r="W202" i="1"/>
  <c r="W203" i="1"/>
  <c r="W205" i="1"/>
  <c r="W206" i="1"/>
  <c r="W208" i="1"/>
  <c r="W209" i="1"/>
  <c r="W210" i="1"/>
  <c r="W211" i="1"/>
  <c r="W212" i="1"/>
  <c r="W213" i="1"/>
  <c r="W214" i="1"/>
  <c r="W215" i="1"/>
  <c r="W216" i="1"/>
  <c r="W217" i="1"/>
  <c r="W219" i="1"/>
  <c r="W220" i="1"/>
  <c r="W221" i="1"/>
  <c r="W222" i="1"/>
  <c r="W223" i="1"/>
  <c r="W226" i="1"/>
  <c r="W227" i="1"/>
  <c r="W231" i="1"/>
  <c r="W232" i="1"/>
  <c r="W234" i="1"/>
  <c r="W236" i="1"/>
  <c r="W237" i="1"/>
  <c r="W238" i="1"/>
  <c r="W239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7" i="1"/>
  <c r="W258" i="1"/>
  <c r="W259" i="1"/>
  <c r="W260" i="1"/>
  <c r="W261" i="1"/>
  <c r="W262" i="1"/>
  <c r="W263" i="1"/>
  <c r="W264" i="1"/>
  <c r="W265" i="1"/>
  <c r="W267" i="1"/>
  <c r="W268" i="1"/>
  <c r="W269" i="1"/>
  <c r="W270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1" i="1"/>
  <c r="W292" i="1"/>
  <c r="W293" i="1"/>
  <c r="W294" i="1"/>
  <c r="W296" i="1"/>
  <c r="W297" i="1"/>
  <c r="W298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4" i="1"/>
  <c r="W315" i="1"/>
  <c r="W316" i="1"/>
  <c r="W317" i="1"/>
  <c r="W318" i="1"/>
  <c r="W320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2" i="1"/>
  <c r="W343" i="1"/>
  <c r="W344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70" i="1"/>
  <c r="W371" i="1"/>
  <c r="W372" i="1"/>
  <c r="W373" i="1"/>
  <c r="W375" i="1"/>
  <c r="W376" i="1"/>
  <c r="W377" i="1"/>
  <c r="W378" i="1"/>
  <c r="W379" i="1"/>
  <c r="W380" i="1"/>
  <c r="W381" i="1"/>
  <c r="W383" i="1"/>
  <c r="W384" i="1"/>
  <c r="W386" i="1"/>
  <c r="W387" i="1"/>
  <c r="W388" i="1"/>
  <c r="W389" i="1"/>
  <c r="W393" i="1"/>
  <c r="W394" i="1"/>
  <c r="W395" i="1"/>
  <c r="W396" i="1"/>
  <c r="W397" i="1"/>
  <c r="W401" i="1"/>
  <c r="W403" i="1"/>
  <c r="W404" i="1"/>
  <c r="W407" i="1"/>
  <c r="W408" i="1"/>
  <c r="W409" i="1"/>
  <c r="W410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1" i="1"/>
  <c r="W452" i="1"/>
  <c r="W453" i="1"/>
  <c r="K200" i="1"/>
  <c r="K42" i="1"/>
  <c r="X42" i="1" s="1"/>
  <c r="J38" i="1"/>
  <c r="J17" i="1" l="1"/>
  <c r="J10" i="1"/>
  <c r="J344" i="1"/>
  <c r="P344" i="1"/>
  <c r="R344" i="1"/>
  <c r="J26" i="1"/>
  <c r="P26" i="1"/>
  <c r="R26" i="1"/>
  <c r="L61" i="1"/>
  <c r="L38" i="1"/>
  <c r="L91" i="1"/>
  <c r="L10" i="1"/>
  <c r="L92" i="1"/>
  <c r="L26" i="1"/>
  <c r="L17" i="1"/>
  <c r="L432" i="1"/>
  <c r="L433" i="1"/>
  <c r="L344" i="1"/>
  <c r="P198" i="1" l="1"/>
  <c r="R198" i="1"/>
  <c r="K408" i="1"/>
  <c r="I408" i="1"/>
  <c r="J407" i="1"/>
  <c r="S407" i="1"/>
  <c r="H408" i="1"/>
  <c r="G408" i="1"/>
  <c r="P407" i="1"/>
  <c r="E408" i="1"/>
  <c r="R407" i="1"/>
  <c r="P408" i="1"/>
  <c r="R408" i="1"/>
  <c r="S408" i="1"/>
  <c r="K210" i="1"/>
  <c r="X210" i="1" s="1"/>
  <c r="S9" i="1"/>
  <c r="S10" i="1"/>
  <c r="S11" i="1"/>
  <c r="S13" i="1"/>
  <c r="S14" i="1"/>
  <c r="S16" i="1"/>
  <c r="S17" i="1"/>
  <c r="S18" i="1"/>
  <c r="S20" i="1"/>
  <c r="S21" i="1"/>
  <c r="S22" i="1"/>
  <c r="S24" i="1"/>
  <c r="S30" i="1"/>
  <c r="S31" i="1"/>
  <c r="S32" i="1"/>
  <c r="S33" i="1"/>
  <c r="S34" i="1"/>
  <c r="S35" i="1"/>
  <c r="S36" i="1"/>
  <c r="S37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4" i="1"/>
  <c r="S67" i="1"/>
  <c r="S69" i="1"/>
  <c r="S73" i="1"/>
  <c r="S74" i="1"/>
  <c r="S75" i="1"/>
  <c r="S76" i="1"/>
  <c r="S77" i="1"/>
  <c r="S78" i="1"/>
  <c r="S79" i="1"/>
  <c r="S81" i="1"/>
  <c r="S82" i="1"/>
  <c r="S83" i="1"/>
  <c r="S84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8" i="1"/>
  <c r="S109" i="1"/>
  <c r="S110" i="1"/>
  <c r="S111" i="1"/>
  <c r="S112" i="1"/>
  <c r="S113" i="1"/>
  <c r="S114" i="1"/>
  <c r="S115" i="1"/>
  <c r="S117" i="1"/>
  <c r="S119" i="1"/>
  <c r="S120" i="1"/>
  <c r="S121" i="1"/>
  <c r="S122" i="1"/>
  <c r="S123" i="1"/>
  <c r="S124" i="1"/>
  <c r="S125" i="1"/>
  <c r="S126" i="1"/>
  <c r="S128" i="1"/>
  <c r="S129" i="1"/>
  <c r="S131" i="1"/>
  <c r="S132" i="1"/>
  <c r="S136" i="1"/>
  <c r="S137" i="1"/>
  <c r="S138" i="1"/>
  <c r="S139" i="1"/>
  <c r="S140" i="1"/>
  <c r="S141" i="1"/>
  <c r="S142" i="1"/>
  <c r="S143" i="1"/>
  <c r="S144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6" i="1"/>
  <c r="S177" i="1"/>
  <c r="S178" i="1"/>
  <c r="S179" i="1"/>
  <c r="S180" i="1"/>
  <c r="S181" i="1"/>
  <c r="S182" i="1"/>
  <c r="S183" i="1"/>
  <c r="S184" i="1"/>
  <c r="S185" i="1"/>
  <c r="S190" i="1"/>
  <c r="S191" i="1"/>
  <c r="S192" i="1"/>
  <c r="S194" i="1"/>
  <c r="S195" i="1"/>
  <c r="S196" i="1"/>
  <c r="S197" i="1"/>
  <c r="S199" i="1"/>
  <c r="S200" i="1"/>
  <c r="S201" i="1"/>
  <c r="S202" i="1"/>
  <c r="S203" i="1"/>
  <c r="S205" i="1"/>
  <c r="S206" i="1"/>
  <c r="S208" i="1"/>
  <c r="S209" i="1"/>
  <c r="S210" i="1"/>
  <c r="S211" i="1"/>
  <c r="S212" i="1"/>
  <c r="S213" i="1"/>
  <c r="S214" i="1"/>
  <c r="S215" i="1"/>
  <c r="S216" i="1"/>
  <c r="S217" i="1"/>
  <c r="S219" i="1"/>
  <c r="S220" i="1"/>
  <c r="S221" i="1"/>
  <c r="S222" i="1"/>
  <c r="S223" i="1"/>
  <c r="S226" i="1"/>
  <c r="S227" i="1"/>
  <c r="S231" i="1"/>
  <c r="S232" i="1"/>
  <c r="S234" i="1"/>
  <c r="S236" i="1"/>
  <c r="S237" i="1"/>
  <c r="S238" i="1"/>
  <c r="S239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7" i="1"/>
  <c r="S258" i="1"/>
  <c r="S259" i="1"/>
  <c r="S260" i="1"/>
  <c r="S261" i="1"/>
  <c r="S262" i="1"/>
  <c r="S263" i="1"/>
  <c r="S264" i="1"/>
  <c r="S265" i="1"/>
  <c r="S267" i="1"/>
  <c r="S268" i="1"/>
  <c r="S269" i="1"/>
  <c r="S270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1" i="1"/>
  <c r="S292" i="1"/>
  <c r="S293" i="1"/>
  <c r="S294" i="1"/>
  <c r="S296" i="1"/>
  <c r="S297" i="1"/>
  <c r="S298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4" i="1"/>
  <c r="S315" i="1"/>
  <c r="S316" i="1"/>
  <c r="S317" i="1"/>
  <c r="S318" i="1"/>
  <c r="S320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2" i="1"/>
  <c r="S343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70" i="1"/>
  <c r="S371" i="1"/>
  <c r="S372" i="1"/>
  <c r="S373" i="1"/>
  <c r="S375" i="1"/>
  <c r="S376" i="1"/>
  <c r="S377" i="1"/>
  <c r="S378" i="1"/>
  <c r="S379" i="1"/>
  <c r="S380" i="1"/>
  <c r="S381" i="1"/>
  <c r="S383" i="1"/>
  <c r="S384" i="1"/>
  <c r="S386" i="1"/>
  <c r="S387" i="1"/>
  <c r="S388" i="1"/>
  <c r="S389" i="1"/>
  <c r="S393" i="1"/>
  <c r="S394" i="1"/>
  <c r="S395" i="1"/>
  <c r="S396" i="1"/>
  <c r="S397" i="1"/>
  <c r="S401" i="1"/>
  <c r="S403" i="1"/>
  <c r="S404" i="1"/>
  <c r="S409" i="1"/>
  <c r="S410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1" i="1"/>
  <c r="S452" i="1"/>
  <c r="S453" i="1"/>
  <c r="I177" i="1"/>
  <c r="W8" i="1"/>
  <c r="P8" i="1"/>
  <c r="Y9" i="1"/>
  <c r="P9" i="1"/>
  <c r="P10" i="1"/>
  <c r="P11" i="1"/>
  <c r="P13" i="1"/>
  <c r="P14" i="1"/>
  <c r="P16" i="1"/>
  <c r="P17" i="1"/>
  <c r="P18" i="1"/>
  <c r="P20" i="1"/>
  <c r="P21" i="1"/>
  <c r="P22" i="1"/>
  <c r="P24" i="1"/>
  <c r="P25" i="1"/>
  <c r="P28" i="1"/>
  <c r="P29" i="1"/>
  <c r="P30" i="1"/>
  <c r="P31" i="1"/>
  <c r="P32" i="1"/>
  <c r="P33" i="1"/>
  <c r="P34" i="1"/>
  <c r="P35" i="1"/>
  <c r="P36" i="1"/>
  <c r="P37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4" i="1"/>
  <c r="P67" i="1"/>
  <c r="P69" i="1"/>
  <c r="P73" i="1"/>
  <c r="P74" i="1"/>
  <c r="P75" i="1"/>
  <c r="P76" i="1"/>
  <c r="P77" i="1"/>
  <c r="P78" i="1"/>
  <c r="P79" i="1"/>
  <c r="P81" i="1"/>
  <c r="P82" i="1"/>
  <c r="P83" i="1"/>
  <c r="P84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8" i="1"/>
  <c r="P109" i="1"/>
  <c r="P110" i="1"/>
  <c r="P111" i="1"/>
  <c r="P112" i="1"/>
  <c r="P113" i="1"/>
  <c r="P114" i="1"/>
  <c r="P115" i="1"/>
  <c r="P117" i="1"/>
  <c r="P119" i="1"/>
  <c r="P120" i="1"/>
  <c r="P121" i="1"/>
  <c r="P122" i="1"/>
  <c r="P123" i="1"/>
  <c r="P124" i="1"/>
  <c r="P125" i="1"/>
  <c r="P126" i="1"/>
  <c r="P128" i="1"/>
  <c r="P129" i="1"/>
  <c r="P131" i="1"/>
  <c r="P132" i="1"/>
  <c r="P136" i="1"/>
  <c r="P137" i="1"/>
  <c r="P138" i="1"/>
  <c r="P139" i="1"/>
  <c r="P140" i="1"/>
  <c r="P141" i="1"/>
  <c r="P142" i="1"/>
  <c r="P143" i="1"/>
  <c r="P144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6" i="1"/>
  <c r="P177" i="1"/>
  <c r="P178" i="1"/>
  <c r="P179" i="1"/>
  <c r="P180" i="1"/>
  <c r="P181" i="1"/>
  <c r="P182" i="1"/>
  <c r="P183" i="1"/>
  <c r="P184" i="1"/>
  <c r="P185" i="1"/>
  <c r="P190" i="1"/>
  <c r="P191" i="1"/>
  <c r="P192" i="1"/>
  <c r="P194" i="1"/>
  <c r="P195" i="1"/>
  <c r="P196" i="1"/>
  <c r="P197" i="1"/>
  <c r="P199" i="1"/>
  <c r="P200" i="1"/>
  <c r="P201" i="1"/>
  <c r="P202" i="1"/>
  <c r="P203" i="1"/>
  <c r="P205" i="1"/>
  <c r="P206" i="1"/>
  <c r="P208" i="1"/>
  <c r="P209" i="1"/>
  <c r="P210" i="1"/>
  <c r="P211" i="1"/>
  <c r="P212" i="1"/>
  <c r="P213" i="1"/>
  <c r="P214" i="1"/>
  <c r="P215" i="1"/>
  <c r="P216" i="1"/>
  <c r="P217" i="1"/>
  <c r="P219" i="1"/>
  <c r="P220" i="1"/>
  <c r="P221" i="1"/>
  <c r="P222" i="1"/>
  <c r="P223" i="1"/>
  <c r="P226" i="1"/>
  <c r="P227" i="1"/>
  <c r="P231" i="1"/>
  <c r="P232" i="1"/>
  <c r="P234" i="1"/>
  <c r="P236" i="1"/>
  <c r="P237" i="1"/>
  <c r="P238" i="1"/>
  <c r="P239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7" i="1"/>
  <c r="P258" i="1"/>
  <c r="P259" i="1"/>
  <c r="P260" i="1"/>
  <c r="P261" i="1"/>
  <c r="P262" i="1"/>
  <c r="P263" i="1"/>
  <c r="P264" i="1"/>
  <c r="P265" i="1"/>
  <c r="P267" i="1"/>
  <c r="P268" i="1"/>
  <c r="P269" i="1"/>
  <c r="P270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1" i="1"/>
  <c r="P292" i="1"/>
  <c r="P293" i="1"/>
  <c r="P294" i="1"/>
  <c r="P296" i="1"/>
  <c r="P297" i="1"/>
  <c r="P298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4" i="1"/>
  <c r="P315" i="1"/>
  <c r="P316" i="1"/>
  <c r="P317" i="1"/>
  <c r="P318" i="1"/>
  <c r="P320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2" i="1"/>
  <c r="P343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70" i="1"/>
  <c r="P371" i="1"/>
  <c r="P372" i="1"/>
  <c r="P373" i="1"/>
  <c r="P375" i="1"/>
  <c r="P376" i="1"/>
  <c r="P377" i="1"/>
  <c r="P378" i="1"/>
  <c r="P379" i="1"/>
  <c r="P380" i="1"/>
  <c r="P381" i="1"/>
  <c r="P383" i="1"/>
  <c r="P384" i="1"/>
  <c r="P386" i="1"/>
  <c r="P387" i="1"/>
  <c r="P388" i="1"/>
  <c r="P389" i="1"/>
  <c r="P393" i="1"/>
  <c r="P394" i="1"/>
  <c r="P395" i="1"/>
  <c r="P396" i="1"/>
  <c r="P397" i="1"/>
  <c r="P401" i="1"/>
  <c r="P403" i="1"/>
  <c r="P404" i="1"/>
  <c r="P409" i="1"/>
  <c r="P410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1" i="1"/>
  <c r="P452" i="1"/>
  <c r="P453" i="1"/>
  <c r="O9" i="1"/>
  <c r="P369" i="1"/>
  <c r="S369" i="1"/>
  <c r="E369" i="1"/>
  <c r="M369" i="1" s="1"/>
  <c r="G217" i="1"/>
  <c r="G218" i="1" s="1"/>
  <c r="P218" i="1" s="1"/>
  <c r="H217" i="1"/>
  <c r="H218" i="1" s="1"/>
  <c r="Y218" i="1" s="1"/>
  <c r="I217" i="1"/>
  <c r="I218" i="1" s="1"/>
  <c r="S218" i="1" s="1"/>
  <c r="E217" i="1"/>
  <c r="E218" i="1" s="1"/>
  <c r="M218" i="1" s="1"/>
  <c r="G42" i="1"/>
  <c r="O42" i="1" s="1"/>
  <c r="H42" i="1"/>
  <c r="V42" i="1" s="1"/>
  <c r="I42" i="1"/>
  <c r="T42" i="1" s="1"/>
  <c r="E42" i="1"/>
  <c r="R42" i="1" s="1"/>
  <c r="R365" i="1"/>
  <c r="J368" i="1"/>
  <c r="R206" i="1"/>
  <c r="J8" i="1"/>
  <c r="M8" i="1"/>
  <c r="O8" i="1"/>
  <c r="R8" i="1"/>
  <c r="S8" i="1"/>
  <c r="T8" i="1"/>
  <c r="U8" i="1"/>
  <c r="X8" i="1"/>
  <c r="Y8" i="1"/>
  <c r="J9" i="1"/>
  <c r="R9" i="1"/>
  <c r="X9" i="1"/>
  <c r="R10" i="1"/>
  <c r="E11" i="1"/>
  <c r="E12" i="1" s="1"/>
  <c r="M12" i="1" s="1"/>
  <c r="G11" i="1"/>
  <c r="G12" i="1" s="1"/>
  <c r="P12" i="1" s="1"/>
  <c r="H11" i="1"/>
  <c r="H12" i="1" s="1"/>
  <c r="Y12" i="1" s="1"/>
  <c r="I11" i="1"/>
  <c r="I12" i="1" s="1"/>
  <c r="S12" i="1" s="1"/>
  <c r="K11" i="1"/>
  <c r="R11" i="1"/>
  <c r="R12" i="1"/>
  <c r="R13" i="1"/>
  <c r="J14" i="1"/>
  <c r="R14" i="1"/>
  <c r="E15" i="1"/>
  <c r="M15" i="1" s="1"/>
  <c r="G15" i="1"/>
  <c r="P15" i="1" s="1"/>
  <c r="H15" i="1"/>
  <c r="Y15" i="1" s="1"/>
  <c r="I15" i="1"/>
  <c r="S15" i="1" s="1"/>
  <c r="K15" i="1"/>
  <c r="R15" i="1"/>
  <c r="R16" i="1"/>
  <c r="R17" i="1"/>
  <c r="J18" i="1"/>
  <c r="R18" i="1"/>
  <c r="E19" i="1"/>
  <c r="M19" i="1" s="1"/>
  <c r="G19" i="1"/>
  <c r="P19" i="1" s="1"/>
  <c r="H19" i="1"/>
  <c r="Y19" i="1" s="1"/>
  <c r="I19" i="1"/>
  <c r="S19" i="1" s="1"/>
  <c r="K19" i="1"/>
  <c r="R19" i="1"/>
  <c r="R20" i="1"/>
  <c r="J21" i="1"/>
  <c r="R21" i="1"/>
  <c r="J22" i="1"/>
  <c r="R22" i="1"/>
  <c r="E23" i="1"/>
  <c r="M23" i="1" s="1"/>
  <c r="G23" i="1"/>
  <c r="P23" i="1" s="1"/>
  <c r="I23" i="1"/>
  <c r="S23" i="1" s="1"/>
  <c r="W23" i="1"/>
  <c r="R23" i="1"/>
  <c r="J24" i="1"/>
  <c r="R24" i="1"/>
  <c r="J25" i="1"/>
  <c r="R25" i="1"/>
  <c r="J28" i="1"/>
  <c r="R28" i="1"/>
  <c r="J29" i="1"/>
  <c r="R29" i="1"/>
  <c r="J30" i="1"/>
  <c r="R30" i="1"/>
  <c r="J31" i="1"/>
  <c r="R31" i="1"/>
  <c r="J32" i="1"/>
  <c r="R32" i="1"/>
  <c r="J33" i="1"/>
  <c r="R33" i="1"/>
  <c r="J34" i="1"/>
  <c r="R34" i="1"/>
  <c r="J35" i="1"/>
  <c r="R35" i="1"/>
  <c r="J36" i="1"/>
  <c r="R36" i="1"/>
  <c r="J37" i="1"/>
  <c r="R37" i="1"/>
  <c r="J39" i="1"/>
  <c r="J40" i="1"/>
  <c r="J41" i="1"/>
  <c r="J46" i="1"/>
  <c r="R46" i="1"/>
  <c r="J47" i="1"/>
  <c r="R47" i="1"/>
  <c r="J48" i="1"/>
  <c r="R48" i="1"/>
  <c r="E49" i="1"/>
  <c r="M49" i="1" s="1"/>
  <c r="G49" i="1"/>
  <c r="P49" i="1" s="1"/>
  <c r="H49" i="1"/>
  <c r="Y49" i="1" s="1"/>
  <c r="I49" i="1"/>
  <c r="S49" i="1" s="1"/>
  <c r="K49" i="1"/>
  <c r="W49" i="1" s="1"/>
  <c r="R49" i="1"/>
  <c r="R50" i="1"/>
  <c r="R51" i="1"/>
  <c r="J52" i="1"/>
  <c r="R52" i="1"/>
  <c r="J53" i="1"/>
  <c r="R53" i="1"/>
  <c r="J54" i="1"/>
  <c r="R54" i="1"/>
  <c r="J55" i="1"/>
  <c r="R55" i="1"/>
  <c r="J56" i="1"/>
  <c r="R56" i="1"/>
  <c r="J57" i="1"/>
  <c r="R57" i="1"/>
  <c r="J58" i="1"/>
  <c r="R58" i="1"/>
  <c r="J59" i="1"/>
  <c r="R59" i="1"/>
  <c r="J60" i="1"/>
  <c r="R60" i="1"/>
  <c r="R64" i="1"/>
  <c r="J67" i="1"/>
  <c r="R67" i="1"/>
  <c r="E68" i="1"/>
  <c r="M68" i="1" s="1"/>
  <c r="G68" i="1"/>
  <c r="P68" i="1" s="1"/>
  <c r="H68" i="1"/>
  <c r="Y68" i="1" s="1"/>
  <c r="I68" i="1"/>
  <c r="S68" i="1" s="1"/>
  <c r="K68" i="1"/>
  <c r="W68" i="1" s="1"/>
  <c r="R68" i="1"/>
  <c r="R69" i="1"/>
  <c r="J73" i="1"/>
  <c r="R73" i="1"/>
  <c r="J74" i="1"/>
  <c r="R74" i="1"/>
  <c r="J75" i="1"/>
  <c r="R75" i="1"/>
  <c r="J76" i="1"/>
  <c r="R76" i="1"/>
  <c r="J77" i="1"/>
  <c r="R77" i="1"/>
  <c r="J78" i="1"/>
  <c r="R78" i="1"/>
  <c r="J79" i="1"/>
  <c r="R79" i="1"/>
  <c r="P80" i="1"/>
  <c r="S80" i="1"/>
  <c r="R80" i="1"/>
  <c r="R81" i="1"/>
  <c r="R82" i="1"/>
  <c r="J83" i="1"/>
  <c r="R83" i="1"/>
  <c r="J84" i="1"/>
  <c r="R84" i="1"/>
  <c r="E85" i="1"/>
  <c r="M85" i="1" s="1"/>
  <c r="G85" i="1"/>
  <c r="P85" i="1" s="1"/>
  <c r="H85" i="1"/>
  <c r="Y85" i="1" s="1"/>
  <c r="I85" i="1"/>
  <c r="S85" i="1" s="1"/>
  <c r="K85" i="1"/>
  <c r="R85" i="1"/>
  <c r="R86" i="1"/>
  <c r="J87" i="1"/>
  <c r="R87" i="1"/>
  <c r="R88" i="1"/>
  <c r="R89" i="1"/>
  <c r="R90" i="1"/>
  <c r="R91" i="1"/>
  <c r="R92" i="1"/>
  <c r="E93" i="1"/>
  <c r="G93" i="1"/>
  <c r="H93" i="1"/>
  <c r="I93" i="1"/>
  <c r="K93" i="1"/>
  <c r="R93" i="1"/>
  <c r="J94" i="1"/>
  <c r="R94" i="1"/>
  <c r="J95" i="1"/>
  <c r="R95" i="1"/>
  <c r="J96" i="1"/>
  <c r="R96" i="1"/>
  <c r="J97" i="1"/>
  <c r="R97" i="1"/>
  <c r="J98" i="1"/>
  <c r="R98" i="1"/>
  <c r="E99" i="1"/>
  <c r="G99" i="1"/>
  <c r="H99" i="1"/>
  <c r="I99" i="1"/>
  <c r="K99" i="1"/>
  <c r="R99" i="1"/>
  <c r="R100" i="1"/>
  <c r="R101" i="1"/>
  <c r="J102" i="1"/>
  <c r="R102" i="1"/>
  <c r="J103" i="1"/>
  <c r="R103" i="1"/>
  <c r="J104" i="1"/>
  <c r="R104" i="1"/>
  <c r="J105" i="1"/>
  <c r="R105" i="1"/>
  <c r="J106" i="1"/>
  <c r="R106" i="1"/>
  <c r="E107" i="1"/>
  <c r="M107" i="1" s="1"/>
  <c r="G107" i="1"/>
  <c r="P107" i="1" s="1"/>
  <c r="H107" i="1"/>
  <c r="Y107" i="1" s="1"/>
  <c r="I107" i="1"/>
  <c r="S107" i="1" s="1"/>
  <c r="K107" i="1"/>
  <c r="R107" i="1"/>
  <c r="R108" i="1"/>
  <c r="J109" i="1"/>
  <c r="R109" i="1"/>
  <c r="J110" i="1"/>
  <c r="R110" i="1"/>
  <c r="J111" i="1"/>
  <c r="R111" i="1"/>
  <c r="E112" i="1"/>
  <c r="E118" i="1" s="1"/>
  <c r="M118" i="1" s="1"/>
  <c r="G112" i="1"/>
  <c r="G118" i="1" s="1"/>
  <c r="P118" i="1" s="1"/>
  <c r="H112" i="1"/>
  <c r="H118" i="1" s="1"/>
  <c r="Y118" i="1" s="1"/>
  <c r="I112" i="1"/>
  <c r="I118" i="1" s="1"/>
  <c r="K112" i="1"/>
  <c r="K118" i="1" s="1"/>
  <c r="W118" i="1" s="1"/>
  <c r="R112" i="1"/>
  <c r="J113" i="1"/>
  <c r="R113" i="1"/>
  <c r="J114" i="1"/>
  <c r="R114" i="1"/>
  <c r="J115" i="1"/>
  <c r="R115" i="1"/>
  <c r="J117" i="1"/>
  <c r="R117" i="1"/>
  <c r="R118" i="1"/>
  <c r="J119" i="1"/>
  <c r="R119" i="1"/>
  <c r="R120" i="1"/>
  <c r="R121" i="1"/>
  <c r="O121" i="1"/>
  <c r="I121" i="1"/>
  <c r="T121" i="1" s="1"/>
  <c r="X121" i="1"/>
  <c r="R122" i="1"/>
  <c r="R123" i="1"/>
  <c r="J124" i="1"/>
  <c r="R124" i="1"/>
  <c r="J125" i="1"/>
  <c r="R125" i="1"/>
  <c r="J126" i="1"/>
  <c r="R126" i="1"/>
  <c r="E127" i="1"/>
  <c r="M127" i="1" s="1"/>
  <c r="G127" i="1"/>
  <c r="P127" i="1" s="1"/>
  <c r="H127" i="1"/>
  <c r="Y127" i="1" s="1"/>
  <c r="I127" i="1"/>
  <c r="S127" i="1" s="1"/>
  <c r="K127" i="1"/>
  <c r="R127" i="1"/>
  <c r="R128" i="1"/>
  <c r="J129" i="1"/>
  <c r="R129" i="1"/>
  <c r="E130" i="1"/>
  <c r="M130" i="1" s="1"/>
  <c r="G130" i="1"/>
  <c r="P130" i="1" s="1"/>
  <c r="H130" i="1"/>
  <c r="Y130" i="1" s="1"/>
  <c r="I130" i="1"/>
  <c r="S130" i="1" s="1"/>
  <c r="K130" i="1"/>
  <c r="R130" i="1"/>
  <c r="R131" i="1"/>
  <c r="R132" i="1"/>
  <c r="J136" i="1"/>
  <c r="R136" i="1"/>
  <c r="J137" i="1"/>
  <c r="R137" i="1"/>
  <c r="J138" i="1"/>
  <c r="R138" i="1"/>
  <c r="J139" i="1"/>
  <c r="R139" i="1"/>
  <c r="J140" i="1"/>
  <c r="R140" i="1"/>
  <c r="J141" i="1"/>
  <c r="R141" i="1"/>
  <c r="J142" i="1"/>
  <c r="R142" i="1"/>
  <c r="J143" i="1"/>
  <c r="R143" i="1"/>
  <c r="J144" i="1"/>
  <c r="R144" i="1"/>
  <c r="P145" i="1"/>
  <c r="S145" i="1"/>
  <c r="R145" i="1"/>
  <c r="J146" i="1"/>
  <c r="R146" i="1"/>
  <c r="E147" i="1"/>
  <c r="R147" i="1" s="1"/>
  <c r="O147" i="1"/>
  <c r="K147" i="1"/>
  <c r="X147" i="1" s="1"/>
  <c r="R148" i="1"/>
  <c r="R149" i="1"/>
  <c r="J150" i="1"/>
  <c r="R150" i="1"/>
  <c r="J151" i="1"/>
  <c r="R151" i="1"/>
  <c r="J152" i="1"/>
  <c r="R152" i="1"/>
  <c r="J153" i="1"/>
  <c r="R153" i="1"/>
  <c r="J154" i="1"/>
  <c r="R154" i="1"/>
  <c r="J155" i="1"/>
  <c r="R155" i="1"/>
  <c r="J156" i="1"/>
  <c r="R156" i="1"/>
  <c r="J157" i="1"/>
  <c r="R157" i="1"/>
  <c r="E158" i="1"/>
  <c r="G158" i="1"/>
  <c r="H158" i="1"/>
  <c r="Y158" i="1" s="1"/>
  <c r="I158" i="1"/>
  <c r="K158" i="1"/>
  <c r="K161" i="1" s="1"/>
  <c r="R158" i="1"/>
  <c r="R162" i="1"/>
  <c r="R163" i="1"/>
  <c r="J164" i="1"/>
  <c r="R164" i="1"/>
  <c r="J165" i="1"/>
  <c r="R165" i="1"/>
  <c r="J166" i="1"/>
  <c r="R166" i="1"/>
  <c r="J167" i="1"/>
  <c r="R167" i="1"/>
  <c r="J168" i="1"/>
  <c r="R168" i="1"/>
  <c r="J169" i="1"/>
  <c r="R169" i="1"/>
  <c r="J170" i="1"/>
  <c r="R170" i="1"/>
  <c r="J171" i="1"/>
  <c r="R171" i="1"/>
  <c r="J172" i="1"/>
  <c r="R172" i="1"/>
  <c r="J173" i="1"/>
  <c r="R173" i="1"/>
  <c r="J174" i="1"/>
  <c r="R174" i="1"/>
  <c r="J176" i="1"/>
  <c r="R176" i="1"/>
  <c r="E177" i="1"/>
  <c r="G177" i="1"/>
  <c r="H177" i="1"/>
  <c r="K177" i="1"/>
  <c r="R177" i="1"/>
  <c r="J178" i="1"/>
  <c r="R178" i="1"/>
  <c r="J179" i="1"/>
  <c r="R179" i="1"/>
  <c r="J180" i="1"/>
  <c r="R180" i="1"/>
  <c r="J181" i="1"/>
  <c r="R181" i="1"/>
  <c r="J182" i="1"/>
  <c r="R182" i="1"/>
  <c r="J183" i="1"/>
  <c r="R183" i="1"/>
  <c r="J184" i="1"/>
  <c r="R184" i="1"/>
  <c r="E185" i="1"/>
  <c r="G185" i="1"/>
  <c r="H185" i="1"/>
  <c r="R185" i="1"/>
  <c r="J190" i="1"/>
  <c r="R190" i="1"/>
  <c r="J191" i="1"/>
  <c r="R191" i="1"/>
  <c r="E192" i="1"/>
  <c r="G192" i="1"/>
  <c r="H192" i="1"/>
  <c r="I192" i="1"/>
  <c r="K192" i="1"/>
  <c r="R192" i="1"/>
  <c r="R193" i="1"/>
  <c r="R194" i="1"/>
  <c r="R195" i="1"/>
  <c r="R196" i="1"/>
  <c r="R197" i="1"/>
  <c r="R199" i="1"/>
  <c r="E200" i="1"/>
  <c r="G200" i="1"/>
  <c r="H200" i="1"/>
  <c r="I200" i="1"/>
  <c r="R200" i="1"/>
  <c r="R201" i="1"/>
  <c r="R202" i="1"/>
  <c r="E203" i="1"/>
  <c r="G203" i="1"/>
  <c r="H203" i="1"/>
  <c r="I203" i="1"/>
  <c r="K203" i="1"/>
  <c r="K204" i="1" s="1"/>
  <c r="R203" i="1"/>
  <c r="R204" i="1"/>
  <c r="R205" i="1"/>
  <c r="R208" i="1"/>
  <c r="R209" i="1"/>
  <c r="E210" i="1"/>
  <c r="R210" i="1" s="1"/>
  <c r="R211" i="1"/>
  <c r="R212" i="1"/>
  <c r="J213" i="1"/>
  <c r="R213" i="1"/>
  <c r="J214" i="1"/>
  <c r="R214" i="1"/>
  <c r="J215" i="1"/>
  <c r="R215" i="1"/>
  <c r="J216" i="1"/>
  <c r="R216" i="1"/>
  <c r="K217" i="1"/>
  <c r="R217" i="1"/>
  <c r="R219" i="1"/>
  <c r="R220" i="1"/>
  <c r="J221" i="1"/>
  <c r="R221" i="1"/>
  <c r="J222" i="1"/>
  <c r="R222" i="1"/>
  <c r="E223" i="1"/>
  <c r="G223" i="1"/>
  <c r="G235" i="1" s="1"/>
  <c r="H223" i="1"/>
  <c r="H235" i="1" s="1"/>
  <c r="Y235" i="1" s="1"/>
  <c r="I223" i="1"/>
  <c r="I235" i="1" s="1"/>
  <c r="K235" i="1"/>
  <c r="R223" i="1"/>
  <c r="J226" i="1"/>
  <c r="R226" i="1"/>
  <c r="J227" i="1"/>
  <c r="R227" i="1"/>
  <c r="J231" i="1"/>
  <c r="R231" i="1"/>
  <c r="J232" i="1"/>
  <c r="R232" i="1"/>
  <c r="J234" i="1"/>
  <c r="R234" i="1"/>
  <c r="R235" i="1"/>
  <c r="R236" i="1"/>
  <c r="R237" i="1"/>
  <c r="J238" i="1"/>
  <c r="R238" i="1"/>
  <c r="J239" i="1"/>
  <c r="R239" i="1"/>
  <c r="J244" i="1"/>
  <c r="R244" i="1"/>
  <c r="J245" i="1"/>
  <c r="R245" i="1"/>
  <c r="J246" i="1"/>
  <c r="R246" i="1"/>
  <c r="J247" i="1"/>
  <c r="R247" i="1"/>
  <c r="J248" i="1"/>
  <c r="R248" i="1"/>
  <c r="J249" i="1"/>
  <c r="R249" i="1"/>
  <c r="J250" i="1"/>
  <c r="R250" i="1"/>
  <c r="J251" i="1"/>
  <c r="R251" i="1"/>
  <c r="J252" i="1"/>
  <c r="R252" i="1"/>
  <c r="J253" i="1"/>
  <c r="R253" i="1"/>
  <c r="J254" i="1"/>
  <c r="R254" i="1"/>
  <c r="J255" i="1"/>
  <c r="R255" i="1"/>
  <c r="P256" i="1"/>
  <c r="S256" i="1"/>
  <c r="R256" i="1"/>
  <c r="J257" i="1"/>
  <c r="R257" i="1"/>
  <c r="E258" i="1"/>
  <c r="R258" i="1" s="1"/>
  <c r="G258" i="1"/>
  <c r="O258" i="1" s="1"/>
  <c r="H258" i="1"/>
  <c r="V258" i="1" s="1"/>
  <c r="I258" i="1"/>
  <c r="T258" i="1" s="1"/>
  <c r="K258" i="1"/>
  <c r="X258" i="1" s="1"/>
  <c r="R259" i="1"/>
  <c r="J260" i="1"/>
  <c r="R260" i="1"/>
  <c r="J261" i="1"/>
  <c r="R261" i="1"/>
  <c r="J262" i="1"/>
  <c r="R262" i="1"/>
  <c r="J263" i="1"/>
  <c r="R263" i="1"/>
  <c r="J264" i="1"/>
  <c r="R264" i="1"/>
  <c r="E265" i="1"/>
  <c r="E266" i="1" s="1"/>
  <c r="M266" i="1" s="1"/>
  <c r="G265" i="1"/>
  <c r="G266" i="1" s="1"/>
  <c r="P266" i="1" s="1"/>
  <c r="H266" i="1"/>
  <c r="Y266" i="1" s="1"/>
  <c r="I265" i="1"/>
  <c r="K265" i="1"/>
  <c r="R265" i="1"/>
  <c r="R266" i="1"/>
  <c r="R267" i="1"/>
  <c r="R268" i="1"/>
  <c r="R269" i="1"/>
  <c r="J270" i="1"/>
  <c r="R270" i="1"/>
  <c r="J276" i="1"/>
  <c r="R276" i="1"/>
  <c r="J277" i="1"/>
  <c r="R277" i="1"/>
  <c r="J278" i="1"/>
  <c r="R278" i="1"/>
  <c r="J279" i="1"/>
  <c r="R279" i="1"/>
  <c r="J280" i="1"/>
  <c r="R280" i="1"/>
  <c r="J281" i="1"/>
  <c r="R281" i="1"/>
  <c r="J282" i="1"/>
  <c r="R282" i="1"/>
  <c r="J283" i="1"/>
  <c r="R283" i="1"/>
  <c r="J284" i="1"/>
  <c r="R284" i="1"/>
  <c r="R285" i="1"/>
  <c r="R286" i="1"/>
  <c r="R287" i="1"/>
  <c r="J288" i="1"/>
  <c r="R288" i="1"/>
  <c r="J289" i="1"/>
  <c r="R289" i="1"/>
  <c r="P290" i="1"/>
  <c r="S290" i="1"/>
  <c r="R290" i="1"/>
  <c r="R291" i="1"/>
  <c r="R292" i="1"/>
  <c r="J293" i="1"/>
  <c r="R293" i="1"/>
  <c r="J294" i="1"/>
  <c r="R294" i="1"/>
  <c r="E295" i="1"/>
  <c r="M295" i="1" s="1"/>
  <c r="G295" i="1"/>
  <c r="P295" i="1" s="1"/>
  <c r="H295" i="1"/>
  <c r="Y295" i="1" s="1"/>
  <c r="I295" i="1"/>
  <c r="S295" i="1" s="1"/>
  <c r="K295" i="1"/>
  <c r="R295" i="1"/>
  <c r="R296" i="1"/>
  <c r="J297" i="1"/>
  <c r="R297" i="1"/>
  <c r="J298" i="1"/>
  <c r="R298" i="1"/>
  <c r="E299" i="1"/>
  <c r="M299" i="1" s="1"/>
  <c r="G299" i="1"/>
  <c r="P299" i="1" s="1"/>
  <c r="H299" i="1"/>
  <c r="Y299" i="1" s="1"/>
  <c r="I299" i="1"/>
  <c r="S299" i="1" s="1"/>
  <c r="K299" i="1"/>
  <c r="R299" i="1"/>
  <c r="R300" i="1"/>
  <c r="J301" i="1"/>
  <c r="R301" i="1"/>
  <c r="J302" i="1"/>
  <c r="R302" i="1"/>
  <c r="J303" i="1"/>
  <c r="R303" i="1"/>
  <c r="E304" i="1"/>
  <c r="G304" i="1"/>
  <c r="H304" i="1"/>
  <c r="I304" i="1"/>
  <c r="R304" i="1"/>
  <c r="J305" i="1"/>
  <c r="R305" i="1"/>
  <c r="J306" i="1"/>
  <c r="R306" i="1"/>
  <c r="J307" i="1"/>
  <c r="R307" i="1"/>
  <c r="J308" i="1"/>
  <c r="R308" i="1"/>
  <c r="J309" i="1"/>
  <c r="R309" i="1"/>
  <c r="J310" i="1"/>
  <c r="R310" i="1"/>
  <c r="J311" i="1"/>
  <c r="R311" i="1"/>
  <c r="E312" i="1"/>
  <c r="G312" i="1"/>
  <c r="H312" i="1"/>
  <c r="I312" i="1"/>
  <c r="K312" i="1"/>
  <c r="R312" i="1"/>
  <c r="R313" i="1"/>
  <c r="R314" i="1"/>
  <c r="J315" i="1"/>
  <c r="R315" i="1"/>
  <c r="J316" i="1"/>
  <c r="R316" i="1"/>
  <c r="J317" i="1"/>
  <c r="R317" i="1"/>
  <c r="J318" i="1"/>
  <c r="R318" i="1"/>
  <c r="E319" i="1"/>
  <c r="M319" i="1" s="1"/>
  <c r="G319" i="1"/>
  <c r="P319" i="1" s="1"/>
  <c r="H319" i="1"/>
  <c r="Y319" i="1" s="1"/>
  <c r="I319" i="1"/>
  <c r="S319" i="1" s="1"/>
  <c r="K319" i="1"/>
  <c r="R319" i="1"/>
  <c r="R320" i="1"/>
  <c r="J324" i="1"/>
  <c r="R324" i="1"/>
  <c r="J325" i="1"/>
  <c r="R325" i="1"/>
  <c r="J326" i="1"/>
  <c r="R326" i="1"/>
  <c r="J327" i="1"/>
  <c r="R327" i="1"/>
  <c r="J328" i="1"/>
  <c r="R328" i="1"/>
  <c r="J329" i="1"/>
  <c r="R329" i="1"/>
  <c r="J330" i="1"/>
  <c r="R330" i="1"/>
  <c r="J331" i="1"/>
  <c r="R331" i="1"/>
  <c r="J332" i="1"/>
  <c r="R332" i="1"/>
  <c r="J333" i="1"/>
  <c r="R333" i="1"/>
  <c r="J334" i="1"/>
  <c r="R334" i="1"/>
  <c r="J335" i="1"/>
  <c r="R335" i="1"/>
  <c r="J336" i="1"/>
  <c r="R336" i="1"/>
  <c r="J337" i="1"/>
  <c r="R337" i="1"/>
  <c r="J338" i="1"/>
  <c r="R338" i="1"/>
  <c r="J339" i="1"/>
  <c r="R339" i="1"/>
  <c r="E340" i="1"/>
  <c r="E341" i="1" s="1"/>
  <c r="M341" i="1" s="1"/>
  <c r="G340" i="1"/>
  <c r="G341" i="1" s="1"/>
  <c r="H340" i="1"/>
  <c r="H341" i="1" s="1"/>
  <c r="Y341" i="1" s="1"/>
  <c r="K340" i="1"/>
  <c r="K341" i="1" s="1"/>
  <c r="R340" i="1"/>
  <c r="R341" i="1"/>
  <c r="J342" i="1"/>
  <c r="R342" i="1"/>
  <c r="J343" i="1"/>
  <c r="R343" i="1"/>
  <c r="J347" i="1"/>
  <c r="R347" i="1"/>
  <c r="E348" i="1"/>
  <c r="E349" i="1" s="1"/>
  <c r="G348" i="1"/>
  <c r="G349" i="1" s="1"/>
  <c r="O349" i="1" s="1"/>
  <c r="H348" i="1"/>
  <c r="H349" i="1" s="1"/>
  <c r="V349" i="1" s="1"/>
  <c r="I348" i="1"/>
  <c r="I349" i="1" s="1"/>
  <c r="T349" i="1" s="1"/>
  <c r="K348" i="1"/>
  <c r="K349" i="1" s="1"/>
  <c r="X349" i="1" s="1"/>
  <c r="R348" i="1"/>
  <c r="R350" i="1"/>
  <c r="R351" i="1"/>
  <c r="R352" i="1"/>
  <c r="J353" i="1"/>
  <c r="R353" i="1"/>
  <c r="J354" i="1"/>
  <c r="R354" i="1"/>
  <c r="J366" i="1"/>
  <c r="R355" i="1"/>
  <c r="J355" i="1"/>
  <c r="R356" i="1"/>
  <c r="J356" i="1"/>
  <c r="R357" i="1"/>
  <c r="J357" i="1"/>
  <c r="R358" i="1"/>
  <c r="J358" i="1"/>
  <c r="R359" i="1"/>
  <c r="J359" i="1"/>
  <c r="R360" i="1"/>
  <c r="J367" i="1"/>
  <c r="R361" i="1"/>
  <c r="J360" i="1"/>
  <c r="R362" i="1"/>
  <c r="J361" i="1"/>
  <c r="R363" i="1"/>
  <c r="J362" i="1"/>
  <c r="J363" i="1"/>
  <c r="R364" i="1"/>
  <c r="J364" i="1"/>
  <c r="R366" i="1"/>
  <c r="J365" i="1"/>
  <c r="R367" i="1"/>
  <c r="R370" i="1"/>
  <c r="R371" i="1"/>
  <c r="J372" i="1"/>
  <c r="R372" i="1"/>
  <c r="J373" i="1"/>
  <c r="R373" i="1"/>
  <c r="E374" i="1"/>
  <c r="M374" i="1" s="1"/>
  <c r="G374" i="1"/>
  <c r="P374" i="1" s="1"/>
  <c r="H374" i="1"/>
  <c r="Y374" i="1" s="1"/>
  <c r="I374" i="1"/>
  <c r="S374" i="1" s="1"/>
  <c r="K374" i="1"/>
  <c r="R374" i="1"/>
  <c r="R375" i="1"/>
  <c r="J376" i="1"/>
  <c r="R376" i="1"/>
  <c r="J377" i="1"/>
  <c r="R377" i="1"/>
  <c r="J378" i="1"/>
  <c r="R378" i="1"/>
  <c r="J379" i="1"/>
  <c r="R379" i="1"/>
  <c r="J380" i="1"/>
  <c r="R380" i="1"/>
  <c r="G381" i="1"/>
  <c r="G382" i="1" s="1"/>
  <c r="P382" i="1" s="1"/>
  <c r="H382" i="1"/>
  <c r="Y382" i="1" s="1"/>
  <c r="I381" i="1"/>
  <c r="I382" i="1" s="1"/>
  <c r="S382" i="1" s="1"/>
  <c r="R381" i="1"/>
  <c r="R382" i="1"/>
  <c r="R383" i="1"/>
  <c r="J384" i="1"/>
  <c r="R384" i="1"/>
  <c r="E385" i="1"/>
  <c r="M385" i="1" s="1"/>
  <c r="G385" i="1"/>
  <c r="P385" i="1" s="1"/>
  <c r="H385" i="1"/>
  <c r="Y385" i="1" s="1"/>
  <c r="I385" i="1"/>
  <c r="S385" i="1" s="1"/>
  <c r="K385" i="1"/>
  <c r="R385" i="1"/>
  <c r="R386" i="1"/>
  <c r="J387" i="1"/>
  <c r="R387" i="1"/>
  <c r="J388" i="1"/>
  <c r="R388" i="1"/>
  <c r="J389" i="1"/>
  <c r="R389" i="1"/>
  <c r="J393" i="1"/>
  <c r="R393" i="1"/>
  <c r="J394" i="1"/>
  <c r="R394" i="1"/>
  <c r="J395" i="1"/>
  <c r="R395" i="1"/>
  <c r="J396" i="1"/>
  <c r="R396" i="1"/>
  <c r="J397" i="1"/>
  <c r="R397" i="1"/>
  <c r="J401" i="1"/>
  <c r="R401" i="1"/>
  <c r="J403" i="1"/>
  <c r="R403" i="1"/>
  <c r="J404" i="1"/>
  <c r="R404" i="1"/>
  <c r="J409" i="1"/>
  <c r="R409" i="1"/>
  <c r="E410" i="1"/>
  <c r="G410" i="1"/>
  <c r="H410" i="1"/>
  <c r="I410" i="1"/>
  <c r="K410" i="1"/>
  <c r="R410" i="1"/>
  <c r="J429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J451" i="1"/>
  <c r="R451" i="1"/>
  <c r="J452" i="1"/>
  <c r="R452" i="1"/>
  <c r="J453" i="1"/>
  <c r="R453" i="1"/>
  <c r="J454" i="1"/>
  <c r="J455" i="1"/>
  <c r="E456" i="1"/>
  <c r="E459" i="1" s="1"/>
  <c r="G456" i="1"/>
  <c r="G459" i="1" s="1"/>
  <c r="H456" i="1"/>
  <c r="H459" i="1" s="1"/>
  <c r="I459" i="1"/>
  <c r="K456" i="1"/>
  <c r="L231" i="1"/>
  <c r="L234" i="1"/>
  <c r="L232" i="1"/>
  <c r="I450" i="1" l="1"/>
  <c r="S450" i="1" s="1"/>
  <c r="G450" i="1"/>
  <c r="E450" i="1"/>
  <c r="G193" i="1"/>
  <c r="E193" i="1"/>
  <c r="H450" i="1"/>
  <c r="K450" i="1"/>
  <c r="W450" i="1" s="1"/>
  <c r="H193" i="1"/>
  <c r="Y193" i="1" s="1"/>
  <c r="K193" i="1"/>
  <c r="E235" i="1"/>
  <c r="M235" i="1" s="1"/>
  <c r="S158" i="1"/>
  <c r="I159" i="1"/>
  <c r="J159" i="1" s="1"/>
  <c r="H161" i="1"/>
  <c r="E161" i="1"/>
  <c r="M158" i="1"/>
  <c r="H204" i="1"/>
  <c r="Y204" i="1" s="1"/>
  <c r="P158" i="1"/>
  <c r="G161" i="1"/>
  <c r="G204" i="1"/>
  <c r="G211" i="1" s="1"/>
  <c r="J203" i="1"/>
  <c r="J200" i="1"/>
  <c r="I204" i="1"/>
  <c r="M450" i="1"/>
  <c r="E204" i="1"/>
  <c r="M204" i="1" s="1"/>
  <c r="P235" i="1"/>
  <c r="I100" i="1"/>
  <c r="S100" i="1" s="1"/>
  <c r="S341" i="1"/>
  <c r="O454" i="1"/>
  <c r="G458" i="1" s="1"/>
  <c r="P341" i="1"/>
  <c r="J235" i="1"/>
  <c r="U235" i="1" s="1"/>
  <c r="P450" i="1"/>
  <c r="W295" i="1"/>
  <c r="W127" i="1"/>
  <c r="W107" i="1"/>
  <c r="K12" i="1"/>
  <c r="W385" i="1"/>
  <c r="W290" i="1"/>
  <c r="W85" i="1"/>
  <c r="K382" i="1"/>
  <c r="W369" i="1"/>
  <c r="W299" i="1"/>
  <c r="W158" i="1"/>
  <c r="W130" i="1"/>
  <c r="W80" i="1"/>
  <c r="W19" i="1"/>
  <c r="K459" i="1"/>
  <c r="W256" i="1"/>
  <c r="K218" i="1"/>
  <c r="W145" i="1"/>
  <c r="W374" i="1"/>
  <c r="W319" i="1"/>
  <c r="W15" i="1"/>
  <c r="G100" i="1"/>
  <c r="P100" i="1" s="1"/>
  <c r="E100" i="1"/>
  <c r="M100" i="1" s="1"/>
  <c r="I193" i="1"/>
  <c r="S193" i="1" s="1"/>
  <c r="J177" i="1"/>
  <c r="J408" i="1"/>
  <c r="K266" i="1"/>
  <c r="J11" i="1"/>
  <c r="J85" i="1"/>
  <c r="U85" i="1" s="1"/>
  <c r="K100" i="1"/>
  <c r="J80" i="1"/>
  <c r="U80" i="1" s="1"/>
  <c r="G122" i="1"/>
  <c r="H43" i="1"/>
  <c r="J15" i="1"/>
  <c r="U15" i="1" s="1"/>
  <c r="J130" i="1"/>
  <c r="U130" i="1" s="1"/>
  <c r="J218" i="1"/>
  <c r="U218" i="1" s="1"/>
  <c r="J299" i="1"/>
  <c r="U299" i="1" s="1"/>
  <c r="I313" i="1"/>
  <c r="S313" i="1" s="1"/>
  <c r="H259" i="1"/>
  <c r="H267" i="1" s="1"/>
  <c r="E313" i="1"/>
  <c r="M313" i="1" s="1"/>
  <c r="J385" i="1"/>
  <c r="U385" i="1" s="1"/>
  <c r="J265" i="1"/>
  <c r="J456" i="1"/>
  <c r="J223" i="1"/>
  <c r="J23" i="1"/>
  <c r="U23" i="1" s="1"/>
  <c r="H148" i="1"/>
  <c r="K313" i="1"/>
  <c r="P193" i="1"/>
  <c r="H313" i="1"/>
  <c r="Y313" i="1" s="1"/>
  <c r="J256" i="1"/>
  <c r="U256" i="1" s="1"/>
  <c r="I43" i="1"/>
  <c r="K211" i="1"/>
  <c r="J319" i="1"/>
  <c r="U319" i="1" s="1"/>
  <c r="E350" i="1"/>
  <c r="I350" i="1"/>
  <c r="G313" i="1"/>
  <c r="P313" i="1" s="1"/>
  <c r="J185" i="1"/>
  <c r="J93" i="1"/>
  <c r="J147" i="1"/>
  <c r="I266" i="1"/>
  <c r="I148" i="1"/>
  <c r="J112" i="1"/>
  <c r="J145" i="1"/>
  <c r="U145" i="1" s="1"/>
  <c r="J290" i="1"/>
  <c r="U290" i="1" s="1"/>
  <c r="J42" i="1"/>
  <c r="J369" i="1"/>
  <c r="U369" i="1" s="1"/>
  <c r="J19" i="1"/>
  <c r="U19" i="1" s="1"/>
  <c r="J348" i="1"/>
  <c r="J118" i="1"/>
  <c r="U118" i="1" s="1"/>
  <c r="J341" i="1"/>
  <c r="U341" i="1" s="1"/>
  <c r="I122" i="1"/>
  <c r="S118" i="1"/>
  <c r="E259" i="1"/>
  <c r="E267" i="1" s="1"/>
  <c r="E148" i="1"/>
  <c r="J192" i="1"/>
  <c r="J99" i="1"/>
  <c r="K148" i="1"/>
  <c r="J340" i="1"/>
  <c r="K259" i="1"/>
  <c r="G148" i="1"/>
  <c r="J295" i="1"/>
  <c r="U295" i="1" s="1"/>
  <c r="J107" i="1"/>
  <c r="U107" i="1" s="1"/>
  <c r="J459" i="1"/>
  <c r="J12" i="1"/>
  <c r="U12" i="1" s="1"/>
  <c r="J410" i="1"/>
  <c r="R349" i="1"/>
  <c r="R454" i="1" s="1"/>
  <c r="M193" i="1"/>
  <c r="J382" i="1"/>
  <c r="U382" i="1" s="1"/>
  <c r="G43" i="1"/>
  <c r="J304" i="1"/>
  <c r="J312" i="1"/>
  <c r="J127" i="1"/>
  <c r="U127" i="1" s="1"/>
  <c r="J49" i="1"/>
  <c r="U49" i="1" s="1"/>
  <c r="J158" i="1"/>
  <c r="U158" i="1" s="1"/>
  <c r="K350" i="1"/>
  <c r="G259" i="1"/>
  <c r="G267" i="1" s="1"/>
  <c r="J374" i="1"/>
  <c r="U374" i="1" s="1"/>
  <c r="H122" i="1"/>
  <c r="I259" i="1"/>
  <c r="H100" i="1"/>
  <c r="Y100" i="1" s="1"/>
  <c r="J381" i="1"/>
  <c r="E43" i="1"/>
  <c r="E122" i="1"/>
  <c r="J258" i="1"/>
  <c r="K122" i="1"/>
  <c r="J121" i="1"/>
  <c r="J68" i="1"/>
  <c r="U68" i="1" s="1"/>
  <c r="J217" i="1"/>
  <c r="K43" i="1"/>
  <c r="L159" i="1"/>
  <c r="H211" i="1" l="1"/>
  <c r="J450" i="1"/>
  <c r="U450" i="1" s="1"/>
  <c r="Y450" i="1"/>
  <c r="J204" i="1"/>
  <c r="U204" i="1" s="1"/>
  <c r="I160" i="1"/>
  <c r="E458" i="1"/>
  <c r="S204" i="1"/>
  <c r="G350" i="1"/>
  <c r="J193" i="1"/>
  <c r="U193" i="1" s="1"/>
  <c r="S235" i="1"/>
  <c r="K267" i="1"/>
  <c r="W100" i="1"/>
  <c r="W218" i="1"/>
  <c r="W341" i="1"/>
  <c r="W193" i="1"/>
  <c r="W313" i="1"/>
  <c r="W204" i="1"/>
  <c r="W382" i="1"/>
  <c r="X454" i="1"/>
  <c r="K458" i="1" s="1"/>
  <c r="W12" i="1"/>
  <c r="W235" i="1"/>
  <c r="W266" i="1"/>
  <c r="J43" i="1"/>
  <c r="E211" i="1"/>
  <c r="J122" i="1"/>
  <c r="J148" i="1"/>
  <c r="V454" i="1"/>
  <c r="H458" i="1" s="1"/>
  <c r="I211" i="1"/>
  <c r="J211" i="1" s="1"/>
  <c r="J313" i="1"/>
  <c r="U313" i="1" s="1"/>
  <c r="J266" i="1"/>
  <c r="U266" i="1" s="1"/>
  <c r="S266" i="1"/>
  <c r="P204" i="1"/>
  <c r="P454" i="1" s="1"/>
  <c r="H350" i="1"/>
  <c r="J350" i="1" s="1"/>
  <c r="J349" i="1"/>
  <c r="Z454" i="1" s="1"/>
  <c r="J458" i="1" s="1"/>
  <c r="I267" i="1"/>
  <c r="J267" i="1" s="1"/>
  <c r="J259" i="1"/>
  <c r="J100" i="1"/>
  <c r="U100" i="1" s="1"/>
  <c r="I161" i="1" l="1"/>
  <c r="J161" i="1" s="1"/>
  <c r="T160" i="1"/>
  <c r="T454" i="1" s="1"/>
  <c r="I458" i="1" s="1"/>
  <c r="J160" i="1"/>
  <c r="G457" i="1"/>
  <c r="G460" i="1" s="1"/>
  <c r="G464" i="1" s="1"/>
  <c r="S454" i="1"/>
  <c r="W454" i="1"/>
  <c r="Y454" i="1"/>
  <c r="H457" i="1" s="1"/>
  <c r="K457" i="1" l="1"/>
  <c r="K460" i="1" s="1"/>
  <c r="K464" i="1" s="1"/>
  <c r="F460" i="1"/>
  <c r="F464" i="1" s="1"/>
  <c r="I457" i="1"/>
  <c r="I460" i="1" s="1"/>
  <c r="I464" i="1" s="1"/>
  <c r="H460" i="1"/>
  <c r="H464" i="1" s="1"/>
  <c r="U454" i="1"/>
  <c r="J457" i="1" s="1"/>
  <c r="J460" i="1" l="1"/>
  <c r="J464" i="1" s="1"/>
  <c r="E382" i="1"/>
  <c r="M382" i="1" s="1"/>
  <c r="M454" i="1" s="1"/>
  <c r="E457" i="1" s="1"/>
  <c r="E460" i="1" s="1"/>
  <c r="E464" i="1" s="1"/>
  <c r="L408" i="1"/>
  <c r="L19" i="1"/>
  <c r="L335" i="1"/>
  <c r="L457" i="1"/>
  <c r="L56" i="1"/>
  <c r="L410" i="1"/>
  <c r="L113" i="1"/>
  <c r="L328" i="1"/>
  <c r="L367" i="1"/>
  <c r="L287" i="1"/>
  <c r="L330" i="1"/>
  <c r="L318" i="1"/>
  <c r="L387" i="1"/>
  <c r="L144" i="1"/>
  <c r="L152" i="1"/>
  <c r="L256" i="1"/>
  <c r="L349" i="1"/>
  <c r="L409" i="1"/>
  <c r="L140" i="1"/>
  <c r="L214" i="1"/>
  <c r="L46" i="1"/>
  <c r="L401" i="1"/>
  <c r="L326" i="1"/>
  <c r="L258" i="1"/>
  <c r="L76" i="1"/>
  <c r="L235" i="1"/>
  <c r="L347" i="1"/>
  <c r="L32" i="1"/>
  <c r="L393" i="1"/>
  <c r="L208" i="1"/>
  <c r="L85" i="1"/>
  <c r="L437" i="1"/>
  <c r="L174" i="1"/>
  <c r="L124" i="1"/>
  <c r="L306" i="1"/>
  <c r="L129" i="1"/>
  <c r="L384" i="1"/>
  <c r="L179" i="1"/>
  <c r="L28" i="1"/>
  <c r="L111" i="1"/>
  <c r="L372" i="1"/>
  <c r="L266" i="1"/>
  <c r="L355" i="1"/>
  <c r="L257" i="1"/>
  <c r="L118" i="1"/>
  <c r="L262" i="1"/>
  <c r="L196" i="1"/>
  <c r="L122" i="1"/>
  <c r="L53" i="1"/>
  <c r="L261" i="1"/>
  <c r="L312" i="1"/>
  <c r="L55" i="1"/>
  <c r="L155" i="1"/>
  <c r="L181" i="1"/>
  <c r="L199" i="1"/>
  <c r="L164" i="1"/>
  <c r="L278" i="1"/>
  <c r="L435" i="1"/>
  <c r="L438" i="1"/>
  <c r="L204" i="1"/>
  <c r="L362" i="1"/>
  <c r="L341" i="1"/>
  <c r="L429" i="1"/>
  <c r="L359" i="1"/>
  <c r="L431" i="1"/>
  <c r="L142" i="1"/>
  <c r="L450" i="1"/>
  <c r="L125" i="1"/>
  <c r="L161" i="1"/>
  <c r="L284" i="1"/>
  <c r="L138" i="1"/>
  <c r="L319" i="1"/>
  <c r="L339" i="1"/>
  <c r="L448" i="1"/>
  <c r="L73" i="1"/>
  <c r="L47" i="1"/>
  <c r="L110" i="1"/>
  <c r="L298" i="1"/>
  <c r="L451" i="1"/>
  <c r="L166" i="1"/>
  <c r="L141" i="1"/>
  <c r="L251" i="1"/>
  <c r="L12" i="1"/>
  <c r="L203" i="1"/>
  <c r="L222" i="1"/>
  <c r="L331" i="1"/>
  <c r="L276" i="1"/>
  <c r="L365" i="1"/>
  <c r="L255" i="1"/>
  <c r="L67" i="1"/>
  <c r="L146" i="1"/>
  <c r="L317" i="1"/>
  <c r="L447" i="1"/>
  <c r="L439" i="1"/>
  <c r="L167" i="1"/>
  <c r="L107" i="1"/>
  <c r="L343" i="1"/>
  <c r="L97" i="1"/>
  <c r="L458" i="1"/>
  <c r="L265" i="1"/>
  <c r="L388" i="1"/>
  <c r="L336" i="1"/>
  <c r="L286" i="1"/>
  <c r="L297" i="1"/>
  <c r="L396" i="1"/>
  <c r="L170" i="1"/>
  <c r="L280" i="1"/>
  <c r="L31" i="1"/>
  <c r="L60" i="1"/>
  <c r="L29" i="1"/>
  <c r="L145" i="1"/>
  <c r="L253" i="1"/>
  <c r="L193" i="1"/>
  <c r="L327" i="1"/>
  <c r="L247" i="1"/>
  <c r="L84" i="1"/>
  <c r="L382" i="1"/>
  <c r="L59" i="1"/>
  <c r="L36" i="1"/>
  <c r="L98" i="1"/>
  <c r="L35" i="1"/>
  <c r="L200" i="1"/>
  <c r="L210" i="1"/>
  <c r="L68" i="1"/>
  <c r="L380" i="1"/>
  <c r="L95" i="1"/>
  <c r="L183" i="1"/>
  <c r="L190" i="1"/>
  <c r="L454" i="1"/>
  <c r="L226" i="1"/>
  <c r="L33" i="1"/>
  <c r="L441" i="1"/>
  <c r="L397" i="1"/>
  <c r="L137" i="1"/>
  <c r="L102" i="1"/>
  <c r="L252" i="1"/>
  <c r="L177" i="1"/>
  <c r="L96" i="1"/>
  <c r="L338" i="1"/>
  <c r="L217" i="1"/>
  <c r="L150" i="1"/>
  <c r="L453" i="1"/>
  <c r="L206" i="1"/>
  <c r="L103" i="1"/>
  <c r="L202" i="1"/>
  <c r="L246" i="1"/>
  <c r="L263" i="1"/>
  <c r="L464" i="1"/>
  <c r="L139" i="1"/>
  <c r="L456" i="1"/>
  <c r="L460" i="1"/>
  <c r="L249" i="1"/>
  <c r="L244" i="1"/>
  <c r="L309" i="1"/>
  <c r="L169" i="1"/>
  <c r="L459" i="1"/>
  <c r="L283" i="1"/>
  <c r="L259" i="1"/>
  <c r="L209" i="1"/>
  <c r="L381" i="1"/>
  <c r="L148" i="1"/>
  <c r="L358" i="1"/>
  <c r="L325" i="1"/>
  <c r="L39" i="1"/>
  <c r="L348" i="1"/>
  <c r="L198" i="1"/>
  <c r="L58" i="1"/>
  <c r="L368" i="1"/>
  <c r="L302" i="1"/>
  <c r="L41" i="1"/>
  <c r="L154" i="1"/>
  <c r="L64" i="1"/>
  <c r="L315" i="1"/>
  <c r="L114" i="1"/>
  <c r="L462" i="1"/>
  <c r="L374" i="1"/>
  <c r="L37" i="1"/>
  <c r="L119" i="1"/>
  <c r="L211" i="1"/>
  <c r="L34" i="1"/>
  <c r="L245" i="1"/>
  <c r="L267" i="1"/>
  <c r="L311" i="1"/>
  <c r="L30" i="1"/>
  <c r="L182" i="1"/>
  <c r="L21" i="1"/>
  <c r="L87" i="1"/>
  <c r="L434" i="1"/>
  <c r="L301" i="1"/>
  <c r="L305" i="1"/>
  <c r="L407" i="1"/>
  <c r="L130" i="1"/>
  <c r="L295" i="1"/>
  <c r="L106" i="1"/>
  <c r="L173" i="1"/>
  <c r="L191" i="1"/>
  <c r="L366" i="1"/>
  <c r="L126" i="1"/>
  <c r="L115" i="1"/>
  <c r="L171" i="1"/>
  <c r="L49" i="1"/>
  <c r="L205" i="1"/>
  <c r="L153" i="1"/>
  <c r="L282" i="1"/>
  <c r="L354" i="1"/>
  <c r="L264" i="1"/>
  <c r="L310" i="1"/>
  <c r="L324" i="1"/>
  <c r="L356" i="1"/>
  <c r="L394" i="1"/>
  <c r="L303" i="1"/>
  <c r="L403" i="1"/>
  <c r="L83" i="1"/>
  <c r="L313" i="1"/>
  <c r="L288" i="1"/>
  <c r="L78" i="1"/>
  <c r="L332" i="1"/>
  <c r="L25" i="1"/>
  <c r="L14" i="1"/>
  <c r="L11" i="1"/>
  <c r="L239" i="1"/>
  <c r="L168" i="1"/>
  <c r="L333" i="1"/>
  <c r="L160" i="1"/>
  <c r="L93" i="1"/>
  <c r="L299" i="1"/>
  <c r="L449" i="1"/>
  <c r="L395" i="1"/>
  <c r="L430" i="1"/>
  <c r="L307" i="1"/>
  <c r="L109" i="1"/>
  <c r="L54" i="1"/>
  <c r="L363" i="1"/>
  <c r="L165" i="1"/>
  <c r="L223" i="1"/>
  <c r="L337" i="1"/>
  <c r="L260" i="1"/>
  <c r="L157" i="1"/>
  <c r="L304" i="1"/>
  <c r="L22" i="1"/>
  <c r="L88" i="1"/>
  <c r="L75" i="1"/>
  <c r="L334" i="1"/>
  <c r="L369" i="1"/>
  <c r="L215" i="1"/>
  <c r="L353" i="1"/>
  <c r="L143" i="1"/>
  <c r="L277" i="1"/>
  <c r="L184" i="1"/>
  <c r="L440" i="1"/>
  <c r="L227" i="1"/>
  <c r="L180" i="1"/>
  <c r="L213" i="1"/>
  <c r="L436" i="1"/>
  <c r="L121" i="1"/>
  <c r="L77" i="1"/>
  <c r="L360" i="1"/>
  <c r="L90" i="1"/>
  <c r="L42" i="1"/>
  <c r="L294" i="1"/>
  <c r="L147" i="1"/>
  <c r="L376" i="1"/>
  <c r="L404" i="1"/>
  <c r="L373" i="1"/>
  <c r="L270" i="1"/>
  <c r="L192" i="1"/>
  <c r="L24" i="1"/>
  <c r="L389" i="1"/>
  <c r="L248" i="1"/>
  <c r="L136" i="1"/>
  <c r="L364" i="1"/>
  <c r="L151" i="1"/>
  <c r="L379" i="1"/>
  <c r="L94" i="1"/>
  <c r="L100" i="1"/>
  <c r="L357" i="1"/>
  <c r="L89" i="1"/>
  <c r="L444" i="1"/>
  <c r="L127" i="1"/>
  <c r="L279" i="1"/>
  <c r="L52" i="1"/>
  <c r="L361" i="1"/>
  <c r="L281" i="1"/>
  <c r="L342" i="1"/>
  <c r="L378" i="1"/>
  <c r="L40" i="1"/>
  <c r="L195" i="1"/>
  <c r="L23" i="1"/>
  <c r="L238" i="1"/>
  <c r="L48" i="1"/>
  <c r="L340" i="1"/>
  <c r="L385" i="1"/>
  <c r="L452" i="1"/>
  <c r="L250" i="1"/>
  <c r="L254" i="1"/>
  <c r="L377" i="1"/>
  <c r="L445" i="1"/>
  <c r="L216" i="1"/>
  <c r="L218" i="1"/>
  <c r="L117" i="1"/>
  <c r="L455" i="1"/>
  <c r="L316" i="1"/>
  <c r="L290" i="1"/>
  <c r="L79" i="1"/>
  <c r="L443" i="1"/>
  <c r="L185" i="1"/>
  <c r="L350" i="1"/>
  <c r="L176" i="1"/>
  <c r="L8" i="1"/>
  <c r="L442" i="1"/>
  <c r="L74" i="1"/>
  <c r="L178" i="1"/>
  <c r="L158" i="1"/>
  <c r="L105" i="1"/>
  <c r="L120" i="1"/>
  <c r="L201" i="1"/>
  <c r="L197" i="1"/>
  <c r="L99" i="1"/>
  <c r="L221" i="1"/>
  <c r="L446" i="1"/>
  <c r="L289" i="1"/>
  <c r="L43" i="1"/>
  <c r="L112" i="1"/>
  <c r="L9" i="1"/>
  <c r="L104" i="1"/>
  <c r="L329" i="1"/>
  <c r="L15" i="1"/>
  <c r="L308" i="1"/>
  <c r="L57" i="1"/>
  <c r="L156" i="1"/>
  <c r="L285" i="1"/>
  <c r="L172" i="1"/>
  <c r="L80" i="1"/>
  <c r="L18" i="1"/>
  <c r="L293" i="1"/>
</calcChain>
</file>

<file path=xl/sharedStrings.xml><?xml version="1.0" encoding="utf-8"?>
<sst xmlns="http://schemas.openxmlformats.org/spreadsheetml/2006/main" count="944" uniqueCount="344">
  <si>
    <t>Rozpočtová klasifikácia</t>
  </si>
  <si>
    <t>Zdr</t>
  </si>
  <si>
    <t>Pol</t>
  </si>
  <si>
    <t>Popis</t>
  </si>
  <si>
    <t>01 01</t>
  </si>
  <si>
    <t>Bežný rozpočet</t>
  </si>
  <si>
    <t>01 03</t>
  </si>
  <si>
    <t>Kapitálový rozpočet</t>
  </si>
  <si>
    <t>02 01</t>
  </si>
  <si>
    <t>03 01</t>
  </si>
  <si>
    <t>04 01</t>
  </si>
  <si>
    <t>04 02</t>
  </si>
  <si>
    <t>04 04</t>
  </si>
  <si>
    <t>05 01</t>
  </si>
  <si>
    <t>06 01</t>
  </si>
  <si>
    <t>07 01</t>
  </si>
  <si>
    <t>09 01</t>
  </si>
  <si>
    <t xml:space="preserve">Príprava a implem.rozvoj.projektov spolu </t>
  </si>
  <si>
    <t>11 01</t>
  </si>
  <si>
    <t>11 03</t>
  </si>
  <si>
    <t>11 04</t>
  </si>
  <si>
    <t>12 01</t>
  </si>
  <si>
    <t>13 01</t>
  </si>
  <si>
    <t>13 02</t>
  </si>
  <si>
    <t>Vlastné zdroje</t>
  </si>
  <si>
    <t>14 01</t>
  </si>
  <si>
    <t>Finančné operácie</t>
  </si>
  <si>
    <t>CELKOM VÝDAVKY</t>
  </si>
  <si>
    <t>Reprezentačné</t>
  </si>
  <si>
    <t>Bežné transf.nezisk.org.</t>
  </si>
  <si>
    <t>Špeciálne služby</t>
  </si>
  <si>
    <t>Poistné a príspevky</t>
  </si>
  <si>
    <t>Energie - býv.MŠ</t>
  </si>
  <si>
    <t>Energie - DK</t>
  </si>
  <si>
    <t>Cestovné náklady</t>
  </si>
  <si>
    <t>Energie</t>
  </si>
  <si>
    <t>Dopravné náklady</t>
  </si>
  <si>
    <t>Energie - zrážková voda</t>
  </si>
  <si>
    <t>Energie - telek.</t>
  </si>
  <si>
    <t xml:space="preserve">Energie </t>
  </si>
  <si>
    <t>Transfery - rodinné prídavky</t>
  </si>
  <si>
    <t>Bež.transf. - školské potreby</t>
  </si>
  <si>
    <t>Splác.úrokov banke- 6BJ</t>
  </si>
  <si>
    <t>Splác.úrokov banke- 9BJ</t>
  </si>
  <si>
    <t>Z ostat.úverov - 9 BJ</t>
  </si>
  <si>
    <t>Z ostat.úverov - 6 BJ</t>
  </si>
  <si>
    <t>Bež.transf.- strava</t>
  </si>
  <si>
    <t>Mzdy, platy, OON</t>
  </si>
  <si>
    <t>Zdroje zo štátneho rozpočtu</t>
  </si>
  <si>
    <t>06 Program    Odpadové hospodárstvo</t>
  </si>
  <si>
    <t>05 Program    Bezpečnosť, právo a poriadok</t>
  </si>
  <si>
    <t>12 Program    Bývanie</t>
  </si>
  <si>
    <t>13 Program    Sociálne služby</t>
  </si>
  <si>
    <t>Transféry jednotl. - uvítanie detí</t>
  </si>
  <si>
    <t>Transfer na dávku v hm.núdzi</t>
  </si>
  <si>
    <t>Nákup pozemkov</t>
  </si>
  <si>
    <t>Údržba prev.strojov</t>
  </si>
  <si>
    <t>11 02</t>
  </si>
  <si>
    <t>Energie - 9 bj voda</t>
  </si>
  <si>
    <t>Energie - 6 bj voda</t>
  </si>
  <si>
    <t>03 02</t>
  </si>
  <si>
    <t>Splác.úrokov banke- 8BJ</t>
  </si>
  <si>
    <t>Z ostat.úverov - 8 BJ</t>
  </si>
  <si>
    <t>Bežné transf. - ARRIVA</t>
  </si>
  <si>
    <t>Energie - 8 bj plyn,voda</t>
  </si>
  <si>
    <t>Údržba rozhlasu</t>
  </si>
  <si>
    <t>Bežné transf. na ošatné</t>
  </si>
  <si>
    <t>Energie - Zdrav.stred.</t>
  </si>
  <si>
    <t>01 02</t>
  </si>
  <si>
    <t>01 05</t>
  </si>
  <si>
    <t>04 03</t>
  </si>
  <si>
    <t>Mzdy, platy-hlás.pob.a reg.obyv</t>
  </si>
  <si>
    <t>Mzdy, platy-register adries</t>
  </si>
  <si>
    <t>04 05</t>
  </si>
  <si>
    <t>04 06</t>
  </si>
  <si>
    <t>05 02</t>
  </si>
  <si>
    <t>10 01</t>
  </si>
  <si>
    <t>11 05</t>
  </si>
  <si>
    <t>Energie - telef.</t>
  </si>
  <si>
    <t>04 Program    Služby občanom</t>
  </si>
  <si>
    <t>03 Program    Správa budov a majetku obce</t>
  </si>
  <si>
    <t>07 Program    Miestne komunikácie</t>
  </si>
  <si>
    <t>07 01 Podprogram    Správa a údržba miestnych komunikácií</t>
  </si>
  <si>
    <t>Bežné transf.na nemoc.dávky</t>
  </si>
  <si>
    <t xml:space="preserve">Zo štátneho rozpočtu </t>
  </si>
  <si>
    <t>Údržba budov - Zberný dvor</t>
  </si>
  <si>
    <t>Mzdy, platy -projekty ÚPSVaR</t>
  </si>
  <si>
    <t xml:space="preserve">Poistné a prísp. -projekty ÚPSVaR </t>
  </si>
  <si>
    <t>Zberová spoločnosť - Vlastné zdroje</t>
  </si>
  <si>
    <t>Zberný dvor - Vlastné zdroje</t>
  </si>
  <si>
    <t>72c</t>
  </si>
  <si>
    <t>Transfery - hmotná núdza</t>
  </si>
  <si>
    <t>72h</t>
  </si>
  <si>
    <t>3AB2</t>
  </si>
  <si>
    <t>Bežné transf.na členské prísp.</t>
  </si>
  <si>
    <t>1AB2</t>
  </si>
  <si>
    <t>Poistné a príspevky - voľby</t>
  </si>
  <si>
    <t>Mzdy, platy, OON - voľby</t>
  </si>
  <si>
    <t>Energie-telek. Voľby</t>
  </si>
  <si>
    <t>Bež.transf. - mat.voľby</t>
  </si>
  <si>
    <t>Všeobecné služby - voľby</t>
  </si>
  <si>
    <t>Bežné transf. na ND,odchodné</t>
  </si>
  <si>
    <t>Nákup zariadení - komposterov</t>
  </si>
  <si>
    <t>Prístavba  MŠ</t>
  </si>
  <si>
    <t>Nákup kontajnerov - Intenzif.tried.</t>
  </si>
  <si>
    <t>Energie - Dom smútku</t>
  </si>
  <si>
    <t>Poplatok za využ.frekvencie</t>
  </si>
  <si>
    <t>Nákup rozmetadla</t>
  </si>
  <si>
    <t>Rozvoj obcí spolu</t>
  </si>
  <si>
    <t>Splác.úrok. banke- zber.dvor-stavby</t>
  </si>
  <si>
    <t>Splác.úrok.banke- zb.dvor-pozemky</t>
  </si>
  <si>
    <t>Z ostat.úverov - zberný dvor stavby</t>
  </si>
  <si>
    <t>Z ostat.úverov - zb. dvor pozemky</t>
  </si>
  <si>
    <t>Bežné transf.obce - CVČ NZ</t>
  </si>
  <si>
    <t>Energie - obecná polícia, kamery</t>
  </si>
  <si>
    <t>Nákup detského ihriska</t>
  </si>
  <si>
    <t>Materiál - propagačné predmety</t>
  </si>
  <si>
    <t>Propagačné služby, inzercia</t>
  </si>
  <si>
    <t>Cestovné náhrady</t>
  </si>
  <si>
    <t xml:space="preserve">Materiál </t>
  </si>
  <si>
    <t>Služby - revízia detských ihrísk</t>
  </si>
  <si>
    <t>Služby - školenie</t>
  </si>
  <si>
    <t>ZŠ s MŠ</t>
  </si>
  <si>
    <t>VÝDAVKY</t>
  </si>
  <si>
    <t>Údržba softweru</t>
  </si>
  <si>
    <t>Služby - passport</t>
  </si>
  <si>
    <t>Poistné príspevky</t>
  </si>
  <si>
    <t>Bežné transf.na ND</t>
  </si>
  <si>
    <t>Vývoz KO na skládku</t>
  </si>
  <si>
    <t>Všeobecné služby - pohrebné</t>
  </si>
  <si>
    <t>Služby</t>
  </si>
  <si>
    <t>Služby - Zdr.stre.</t>
  </si>
  <si>
    <t xml:space="preserve">Služby </t>
  </si>
  <si>
    <t>Bežné transf. na ND</t>
  </si>
  <si>
    <t>Materál - ZPOZ</t>
  </si>
  <si>
    <t>Služby - tlač novín</t>
  </si>
  <si>
    <t>Údržba</t>
  </si>
  <si>
    <t>Materiál - dotácia</t>
  </si>
  <si>
    <t>Materiál</t>
  </si>
  <si>
    <t>Služby 6bj</t>
  </si>
  <si>
    <t>Služby 8 bj</t>
  </si>
  <si>
    <t>Materiál  9bj</t>
  </si>
  <si>
    <t>Služby 9 bj</t>
  </si>
  <si>
    <t>Poplatky a odvody bankám</t>
  </si>
  <si>
    <t>Údržba cintorína</t>
  </si>
  <si>
    <t>Rekonštr. osvetlenia v telocvični ZŠ</t>
  </si>
  <si>
    <t>Rekonštr.plynovej reg.stanice</t>
  </si>
  <si>
    <t>Pr Pp</t>
  </si>
  <si>
    <t>Mzdy, platy - vojnové hroby</t>
  </si>
  <si>
    <t>Nájomné</t>
  </si>
  <si>
    <t>Bežné transf. na ND, odstupné</t>
  </si>
  <si>
    <t>1AA1</t>
  </si>
  <si>
    <t>1AA2</t>
  </si>
  <si>
    <t>Mzdy, platy, OON - ÚPSVaR</t>
  </si>
  <si>
    <t>Poistné a príspevky - ÚPSVaR</t>
  </si>
  <si>
    <t>72b</t>
  </si>
  <si>
    <t>Zb. sp. - Iné zdroje na základe zmluvy</t>
  </si>
  <si>
    <t>Zb.sp. - Od ÚPSVaR podľa osob.predpisu</t>
  </si>
  <si>
    <t>131I</t>
  </si>
  <si>
    <t>Služby - odmena projekt</t>
  </si>
  <si>
    <t>Prenájom prístrojov</t>
  </si>
  <si>
    <t>Bežné transf.- spoluúčasť</t>
  </si>
  <si>
    <t>01 03 Podprogram    Výkon funkcie poslancov obce a členov komisií</t>
  </si>
  <si>
    <t>01 02 Podprogram    Členstvo v samosprávnych organizáciách a združeniach</t>
  </si>
  <si>
    <t>03 02 Podprogram   Priemyselný park</t>
  </si>
  <si>
    <t>05 01 Podprogram    Obecná polícia</t>
  </si>
  <si>
    <t>13 02 Podprogram    Sociálna pomoc občanom v hmotnej a sociálnej núdzi</t>
  </si>
  <si>
    <t>13 03 Program    Finančná podpora jednotlivcom</t>
  </si>
  <si>
    <t>01 Program    Správa a rozvoj obce</t>
  </si>
  <si>
    <t>05 02 Podprogram    Dobrovoľný hasičský zbor obce</t>
  </si>
  <si>
    <t>09 Program    Kultúrne služby</t>
  </si>
  <si>
    <t>11 Program    Údržba verejných priestranstiev a rozvoj obce</t>
  </si>
  <si>
    <t>13 01 Program    Podpora občanov v staršom veku a v hmotnej núdzi</t>
  </si>
  <si>
    <t xml:space="preserve">Služby - odmeny </t>
  </si>
  <si>
    <t>02 Program   Propagácia a prezentácia obce</t>
  </si>
  <si>
    <t>02 01 Propagácia a prezentácia obce</t>
  </si>
  <si>
    <t>Údržba býv.MŠ</t>
  </si>
  <si>
    <t>03 01 Podprogram   Prevádzka a údržba budov a zariadení</t>
  </si>
  <si>
    <t>Energie Štúr.,Komen.,Pod Lip.,pon..</t>
  </si>
  <si>
    <t>Energie - býv.OP</t>
  </si>
  <si>
    <t>Služby - poistné</t>
  </si>
  <si>
    <t>04 02 Podprogram   Matrika</t>
  </si>
  <si>
    <t>04 03    Podprogram   Hlásenie pobytu občanov, register obyvateľstva a adries</t>
  </si>
  <si>
    <t>04 05 Podprogram    Miestny rozhlas</t>
  </si>
  <si>
    <t>Nákup prev.strojov - lis</t>
  </si>
  <si>
    <t>06 03 Podprogram     Komunálny odpad</t>
  </si>
  <si>
    <t>10 Program    Podpora športu</t>
  </si>
  <si>
    <t>11 01 Podprogram    Verejné osvetlenie</t>
  </si>
  <si>
    <t>11 03 Podprogram  Spoločný stavebný úrad</t>
  </si>
  <si>
    <t>11 04 Podprogram  Údržba verejnej zelene</t>
  </si>
  <si>
    <t>Materiál - Dajme obci zelenú</t>
  </si>
  <si>
    <t>Služby - Dajme obci zelenú</t>
  </si>
  <si>
    <t>11 05 Podprogram   Technické služby</t>
  </si>
  <si>
    <t xml:space="preserve">12 01 Podprogram    Správa a  evidencia majetku - bytové domy </t>
  </si>
  <si>
    <t>Nájom prev.strojov 8bj</t>
  </si>
  <si>
    <t>Transfery - rodič.príspevok</t>
  </si>
  <si>
    <t>Poistenie strojov</t>
  </si>
  <si>
    <t>Poistenie 6bj</t>
  </si>
  <si>
    <t>Poistenie 9bj</t>
  </si>
  <si>
    <t>Expertízy, posudky</t>
  </si>
  <si>
    <t>Spolu</t>
  </si>
  <si>
    <t>Nákup smetných nádob</t>
  </si>
  <si>
    <t>Výpočt.a telekom.technika</t>
  </si>
  <si>
    <t>Cintoríny spolu</t>
  </si>
  <si>
    <t>Obecná polícia spolu</t>
  </si>
  <si>
    <t>Klimatizácia</t>
  </si>
  <si>
    <t>Kultúra spolu</t>
  </si>
  <si>
    <t>Prípr.a projekt. Dok. - zb.sp.,ÚP</t>
  </si>
  <si>
    <t xml:space="preserve">04 04    Podprogram   Správa a údržba cintorínov </t>
  </si>
  <si>
    <t>11 02 Podprogram  Starostlivosť o životné prostredie</t>
  </si>
  <si>
    <t>04 01 Podprogram    Občianske obrady, spoločenské udalosti</t>
  </si>
  <si>
    <t>06 02 Podprogram     Triedený zber z prostriedkov obce</t>
  </si>
  <si>
    <t xml:space="preserve">09 01 Podprogram    Kultúra  a šport </t>
  </si>
  <si>
    <t>10 01 Podprogram    Správa športového areálu</t>
  </si>
  <si>
    <t>Komunálny odpad</t>
  </si>
  <si>
    <t>01 01 Podprogram    Podpora spoločenských organizácií</t>
  </si>
  <si>
    <t xml:space="preserve">04 06 Podprogram    Obecné noviny </t>
  </si>
  <si>
    <t>Nákup stroja - oprava chodníkov</t>
  </si>
  <si>
    <t>Výmena okien v átriu v ZŠ, učebne</t>
  </si>
  <si>
    <t>Služby a  vývoz TKO Otolift</t>
  </si>
  <si>
    <t>Údržba kamier</t>
  </si>
  <si>
    <t>Materiál detské ihrisko</t>
  </si>
  <si>
    <t xml:space="preserve">Audit </t>
  </si>
  <si>
    <t>Mzdy-spolufin.na projekt. ÚPSVaR</t>
  </si>
  <si>
    <t>Poist.-spolufin.na proejekt. ÚPSVaR</t>
  </si>
  <si>
    <t>14 01 Program    Obecný úrad</t>
  </si>
  <si>
    <t>06 03</t>
  </si>
  <si>
    <t>13 03</t>
  </si>
  <si>
    <t>Transfer pre OZ OTJ</t>
  </si>
  <si>
    <t>01 05 Podprogram    Príprava a realizácia rozvojových projektov</t>
  </si>
  <si>
    <t>Výstavba chodníkov</t>
  </si>
  <si>
    <t>Údržba objektov a zariadení</t>
  </si>
  <si>
    <t>Realizácia  prístrešku</t>
  </si>
  <si>
    <t xml:space="preserve">Mzdy, platy, OON </t>
  </si>
  <si>
    <t xml:space="preserve">Poistné a príspevky </t>
  </si>
  <si>
    <t>Energie - telek., fotopasce</t>
  </si>
  <si>
    <t>06 01 Podprogram     Triedený zber z prostriedkov ENVIPAK, Recobal a TUNSKO</t>
  </si>
  <si>
    <t xml:space="preserve">Údržba </t>
  </si>
  <si>
    <t xml:space="preserve">Údržba VO  </t>
  </si>
  <si>
    <t>Údržba strojov a zariadení</t>
  </si>
  <si>
    <t xml:space="preserve">Údržba - 6bj </t>
  </si>
  <si>
    <t xml:space="preserve">Údržba - 8bj </t>
  </si>
  <si>
    <t>Údržba - 8bj z FO</t>
  </si>
  <si>
    <t xml:space="preserve">Údržba - 9bj </t>
  </si>
  <si>
    <t>Údržba - 9bj z FO</t>
  </si>
  <si>
    <t>Energie-telek.</t>
  </si>
  <si>
    <t xml:space="preserve">Dopravné náklady </t>
  </si>
  <si>
    <t xml:space="preserve">Údržba budov </t>
  </si>
  <si>
    <t>Údržba - Zdrav.stred.</t>
  </si>
  <si>
    <t>Údržba MK,chodníkov,dopr.značenia</t>
  </si>
  <si>
    <t>Údržba budov</t>
  </si>
  <si>
    <t>Údržba zariadení</t>
  </si>
  <si>
    <t>Nájom - prístroje, stroje, pozemky</t>
  </si>
  <si>
    <t>2019 Skutočnosť</t>
  </si>
  <si>
    <t>údržba v ZŠ s MŠ</t>
  </si>
  <si>
    <t>Bežné transf.na nemoc.dávky - VPP</t>
  </si>
  <si>
    <t xml:space="preserve">Služby,odmeny MPP </t>
  </si>
  <si>
    <t>Materiál spoluúčasť kompost.</t>
  </si>
  <si>
    <t>1AB1</t>
  </si>
  <si>
    <t>Kompostéry</t>
  </si>
  <si>
    <t>1AB1,2</t>
  </si>
  <si>
    <t>Bežné transf. na ND - VPP</t>
  </si>
  <si>
    <t>131J</t>
  </si>
  <si>
    <t>Služby - ZŠ s MŠ</t>
  </si>
  <si>
    <t>Nájomné zaprev.stroje a prístroje</t>
  </si>
  <si>
    <t>06 02</t>
  </si>
  <si>
    <t>Bež.transf.- strava, fin.z min.roku</t>
  </si>
  <si>
    <t xml:space="preserve">Vratky - nevyčerpaná strava r.2019 </t>
  </si>
  <si>
    <t>Realizácia novej brány</t>
  </si>
  <si>
    <t>Realizácia ochr.siete</t>
  </si>
  <si>
    <t>Realizácia chodníka</t>
  </si>
  <si>
    <t>Všeob.služby - sčít.obyv.a domov</t>
  </si>
  <si>
    <t>Nákup prev.strojov - VZV, kliešte</t>
  </si>
  <si>
    <t>Údržba - 6bj z FO 2019, RF 2020</t>
  </si>
  <si>
    <t>Územný plán</t>
  </si>
  <si>
    <t>Učebne ZŠ - vybavenie</t>
  </si>
  <si>
    <t xml:space="preserve">Energie - posilovňa </t>
  </si>
  <si>
    <t>Služby - poistenie</t>
  </si>
  <si>
    <t>Údržba SW, zariadení,budov</t>
  </si>
  <si>
    <t>%upr.     schv.</t>
  </si>
  <si>
    <t xml:space="preserve">Údržba - posilovňa </t>
  </si>
  <si>
    <t>Bež.transf. - mat.COVID</t>
  </si>
  <si>
    <t>Bež.transf. - služby COVID</t>
  </si>
  <si>
    <t>Finančné aktíva</t>
  </si>
  <si>
    <t>Mzdy, platy, OON -COVID</t>
  </si>
  <si>
    <t>Poistné a príspevky - COVID</t>
  </si>
  <si>
    <t>Poistné a prísp. - sčít.obyv.a domov</t>
  </si>
  <si>
    <t>Bež.transf. - mat.sčít.obyv.a domov</t>
  </si>
  <si>
    <t>Zdroje zo ŠR z min.rokov</t>
  </si>
  <si>
    <t xml:space="preserve">Bežný rozpočet </t>
  </si>
  <si>
    <t>Nákup strojov</t>
  </si>
  <si>
    <t>Nákup trakt.kosacka s príd.zar.</t>
  </si>
  <si>
    <t>2020 Skutočnosť</t>
  </si>
  <si>
    <t>2021      Schválený rozpočet</t>
  </si>
  <si>
    <t>BR k 31.03.2021</t>
  </si>
  <si>
    <t>KR k 31.03.2021</t>
  </si>
  <si>
    <t>BR 2021 po úprave č.2</t>
  </si>
  <si>
    <t>KR po úprave č.2</t>
  </si>
  <si>
    <t>BR Návrh č.2</t>
  </si>
  <si>
    <t>KR uprava c.2</t>
  </si>
  <si>
    <t>upraveny BR  po úprave č.1</t>
  </si>
  <si>
    <t>KR po úprave č.1</t>
  </si>
  <si>
    <t>schválený 2021</t>
  </si>
  <si>
    <t>schv.KR 2021</t>
  </si>
  <si>
    <t>BR 2020</t>
  </si>
  <si>
    <t>KR 2020</t>
  </si>
  <si>
    <t>BR 2019</t>
  </si>
  <si>
    <t>KR 2019</t>
  </si>
  <si>
    <t>Energie - býv.zberný dvor</t>
  </si>
  <si>
    <t>Údržba - býv.zberný dvor</t>
  </si>
  <si>
    <t>Nadstavba na vozík</t>
  </si>
  <si>
    <t>Spolu rozpočet</t>
  </si>
  <si>
    <t>Nákup dopr.prostr.-spoluúčasť</t>
  </si>
  <si>
    <t>Služby - vývoz zb.dvor</t>
  </si>
  <si>
    <t>Mzdy, platy, OON - OSS</t>
  </si>
  <si>
    <t>Poistné a príspevky - OSS</t>
  </si>
  <si>
    <t>Materiál - OSS</t>
  </si>
  <si>
    <t>Dopravné náklady - OSS</t>
  </si>
  <si>
    <t>Nájom prev.strojov - OSS</t>
  </si>
  <si>
    <t>Služby - OSS</t>
  </si>
  <si>
    <t>131K</t>
  </si>
  <si>
    <t xml:space="preserve">Vratky - nevyčerpaná strava r.2020 </t>
  </si>
  <si>
    <t>Energie-telek. COVID</t>
  </si>
  <si>
    <t>Všeobecné služby - kanalizácia</t>
  </si>
  <si>
    <t>1AC1</t>
  </si>
  <si>
    <t>Mzdy, platy, AU projekt</t>
  </si>
  <si>
    <t>1AC2</t>
  </si>
  <si>
    <t>1AC3</t>
  </si>
  <si>
    <t>3AC1</t>
  </si>
  <si>
    <t>3AC2</t>
  </si>
  <si>
    <t>3AC3</t>
  </si>
  <si>
    <t>Poist. a prísp.AU projekt</t>
  </si>
  <si>
    <t>1AC,3AC</t>
  </si>
  <si>
    <t>Európsky sociálny fond</t>
  </si>
  <si>
    <t>Upravený RR po úprave č. 8</t>
  </si>
  <si>
    <t>Nákup dopr.prostr.</t>
  </si>
  <si>
    <t>Návrh na úpravu výdavkov rozpočtu obce, rozpočtové opatrenie č. 8</t>
  </si>
  <si>
    <t>Upravený RR po úprave č. 5</t>
  </si>
  <si>
    <t>Návrh na úpravu č.8</t>
  </si>
  <si>
    <t>Plnenie k 31.05. 2021</t>
  </si>
  <si>
    <t>1700sobaska-900dohody</t>
  </si>
  <si>
    <t>k 30.4.2021</t>
  </si>
  <si>
    <t>Odstupné</t>
  </si>
  <si>
    <t>Nájomné ekotoaleta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</si>
</sst>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_ ;[Red]\-#,##0.00\ 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4" fontId="2" fillId="0" borderId="7" xfId="0" applyNumberFormat="1" applyFont="1" applyBorder="1" applyAlignment="1"/>
    <xf numFmtId="164" fontId="2" fillId="0" borderId="8" xfId="0" applyNumberFormat="1" applyFont="1" applyBorder="1" applyAlignment="1"/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5" xfId="0" applyFont="1" applyBorder="1"/>
    <xf numFmtId="0" fontId="0" fillId="0" borderId="8" xfId="0" applyBorder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0" xfId="0" applyFont="1" applyBorder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2" fillId="0" borderId="1" xfId="0" applyNumberFormat="1" applyFont="1" applyBorder="1" applyAlignment="1"/>
    <xf numFmtId="0" fontId="1" fillId="0" borderId="11" xfId="0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0" fillId="0" borderId="7" xfId="0" applyBorder="1" applyAlignment="1">
      <alignment horizontal="right"/>
    </xf>
    <xf numFmtId="0" fontId="0" fillId="0" borderId="12" xfId="0" applyBorder="1"/>
    <xf numFmtId="4" fontId="0" fillId="0" borderId="3" xfId="0" applyNumberFormat="1" applyBorder="1"/>
    <xf numFmtId="0" fontId="1" fillId="0" borderId="13" xfId="0" applyFont="1" applyBorder="1"/>
    <xf numFmtId="4" fontId="2" fillId="0" borderId="1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0" fillId="0" borderId="4" xfId="0" applyFill="1" applyBorder="1"/>
    <xf numFmtId="4" fontId="2" fillId="0" borderId="2" xfId="0" applyNumberFormat="1" applyFont="1" applyBorder="1"/>
    <xf numFmtId="4" fontId="2" fillId="0" borderId="4" xfId="0" applyNumberFormat="1" applyFont="1" applyBorder="1"/>
    <xf numFmtId="0" fontId="2" fillId="0" borderId="10" xfId="0" applyFont="1" applyBorder="1" applyAlignment="1">
      <alignment horizontal="left"/>
    </xf>
    <xf numFmtId="4" fontId="2" fillId="0" borderId="1" xfId="0" applyNumberFormat="1" applyFont="1" applyBorder="1"/>
    <xf numFmtId="4" fontId="0" fillId="0" borderId="4" xfId="0" applyNumberFormat="1" applyBorder="1"/>
    <xf numFmtId="4" fontId="0" fillId="0" borderId="12" xfId="0" applyNumberFormat="1" applyBorder="1"/>
    <xf numFmtId="4" fontId="0" fillId="0" borderId="17" xfId="0" applyNumberFormat="1" applyBorder="1" applyAlignment="1">
      <alignment horizontal="right"/>
    </xf>
    <xf numFmtId="4" fontId="0" fillId="0" borderId="7" xfId="0" applyNumberFormat="1" applyBorder="1"/>
    <xf numFmtId="4" fontId="2" fillId="0" borderId="10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16" xfId="0" applyNumberFormat="1" applyFont="1" applyBorder="1"/>
    <xf numFmtId="4" fontId="0" fillId="0" borderId="18" xfId="0" applyNumberFormat="1" applyBorder="1"/>
    <xf numFmtId="4" fontId="0" fillId="0" borderId="5" xfId="0" applyNumberFormat="1" applyBorder="1"/>
    <xf numFmtId="4" fontId="2" fillId="0" borderId="5" xfId="0" applyNumberFormat="1" applyFont="1" applyBorder="1"/>
    <xf numFmtId="4" fontId="2" fillId="0" borderId="3" xfId="0" applyNumberFormat="1" applyFont="1" applyBorder="1"/>
    <xf numFmtId="4" fontId="2" fillId="0" borderId="12" xfId="0" applyNumberFormat="1" applyFont="1" applyBorder="1" applyAlignment="1"/>
    <xf numFmtId="4" fontId="2" fillId="0" borderId="2" xfId="0" applyNumberFormat="1" applyFont="1" applyBorder="1" applyAlignment="1"/>
    <xf numFmtId="0" fontId="2" fillId="0" borderId="17" xfId="0" applyFont="1" applyBorder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4" fontId="1" fillId="0" borderId="1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/>
    <xf numFmtId="0" fontId="1" fillId="0" borderId="20" xfId="0" applyFont="1" applyFill="1" applyBorder="1" applyAlignment="1">
      <alignment horizontal="center" vertical="center" wrapText="1"/>
    </xf>
    <xf numFmtId="4" fontId="0" fillId="0" borderId="6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/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wrapText="1"/>
    </xf>
    <xf numFmtId="4" fontId="2" fillId="2" borderId="2" xfId="0" applyNumberFormat="1" applyFont="1" applyFill="1" applyBorder="1"/>
    <xf numFmtId="4" fontId="0" fillId="0" borderId="1" xfId="0" applyNumberFormat="1" applyFill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2" fillId="0" borderId="0" xfId="0" applyNumberFormat="1" applyFont="1"/>
    <xf numFmtId="4" fontId="0" fillId="0" borderId="12" xfId="0" applyNumberForma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2" xfId="0" applyFont="1" applyBorder="1"/>
    <xf numFmtId="0" fontId="2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24" xfId="0" applyBorder="1"/>
    <xf numFmtId="4" fontId="0" fillId="0" borderId="24" xfId="0" applyNumberFormat="1" applyBorder="1" applyAlignment="1">
      <alignment horizontal="right"/>
    </xf>
    <xf numFmtId="4" fontId="0" fillId="0" borderId="2" xfId="0" applyNumberFormat="1" applyBorder="1" applyAlignment="1"/>
    <xf numFmtId="4" fontId="0" fillId="0" borderId="1" xfId="0" applyNumberFormat="1" applyBorder="1" applyAlignment="1"/>
    <xf numFmtId="4" fontId="0" fillId="2" borderId="2" xfId="0" applyNumberFormat="1" applyFill="1" applyBorder="1"/>
    <xf numFmtId="4" fontId="0" fillId="2" borderId="1" xfId="0" applyNumberFormat="1" applyFill="1" applyBorder="1" applyAlignment="1"/>
    <xf numFmtId="4" fontId="0" fillId="2" borderId="1" xfId="0" applyNumberFormat="1" applyFill="1" applyBorder="1"/>
    <xf numFmtId="0" fontId="0" fillId="2" borderId="12" xfId="0" applyFill="1" applyBorder="1"/>
    <xf numFmtId="4" fontId="0" fillId="2" borderId="12" xfId="0" applyNumberFormat="1" applyFill="1" applyBorder="1" applyAlignment="1">
      <alignment horizontal="right"/>
    </xf>
    <xf numFmtId="4" fontId="0" fillId="2" borderId="12" xfId="0" applyNumberFormat="1" applyFill="1" applyBorder="1"/>
    <xf numFmtId="0" fontId="0" fillId="2" borderId="7" xfId="0" applyFill="1" applyBorder="1"/>
    <xf numFmtId="0" fontId="2" fillId="2" borderId="12" xfId="0" applyFont="1" applyFill="1" applyBorder="1"/>
    <xf numFmtId="0" fontId="2" fillId="0" borderId="4" xfId="0" applyFont="1" applyBorder="1"/>
    <xf numFmtId="0" fontId="2" fillId="0" borderId="18" xfId="0" applyFont="1" applyBorder="1"/>
    <xf numFmtId="4" fontId="2" fillId="0" borderId="10" xfId="0" applyNumberFormat="1" applyFont="1" applyBorder="1" applyAlignment="1">
      <alignment horizontal="right"/>
    </xf>
    <xf numFmtId="4" fontId="1" fillId="0" borderId="25" xfId="0" applyNumberFormat="1" applyFont="1" applyBorder="1"/>
    <xf numFmtId="4" fontId="0" fillId="0" borderId="16" xfId="0" applyNumberFormat="1" applyBorder="1"/>
    <xf numFmtId="4" fontId="3" fillId="0" borderId="1" xfId="0" applyNumberFormat="1" applyFont="1" applyBorder="1"/>
    <xf numFmtId="4" fontId="2" fillId="0" borderId="3" xfId="0" applyNumberFormat="1" applyFont="1" applyBorder="1" applyAlignment="1">
      <alignment horizontal="right"/>
    </xf>
    <xf numFmtId="4" fontId="0" fillId="0" borderId="2" xfId="0" applyNumberFormat="1" applyFill="1" applyBorder="1"/>
    <xf numFmtId="4" fontId="0" fillId="0" borderId="24" xfId="0" applyNumberFormat="1" applyBorder="1"/>
    <xf numFmtId="4" fontId="2" fillId="0" borderId="5" xfId="0" applyNumberFormat="1" applyFont="1" applyFill="1" applyBorder="1"/>
    <xf numFmtId="0" fontId="0" fillId="0" borderId="2" xfId="0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" fontId="2" fillId="0" borderId="2" xfId="0" applyNumberFormat="1" applyFont="1" applyFill="1" applyBorder="1"/>
    <xf numFmtId="4" fontId="2" fillId="0" borderId="4" xfId="0" applyNumberFormat="1" applyFont="1" applyFill="1" applyBorder="1"/>
    <xf numFmtId="4" fontId="2" fillId="0" borderId="18" xfId="0" applyNumberFormat="1" applyFont="1" applyBorder="1"/>
    <xf numFmtId="4" fontId="2" fillId="0" borderId="12" xfId="0" applyNumberFormat="1" applyFont="1" applyBorder="1"/>
    <xf numFmtId="4" fontId="2" fillId="2" borderId="12" xfId="0" applyNumberFormat="1" applyFont="1" applyFill="1" applyBorder="1"/>
    <xf numFmtId="4" fontId="0" fillId="0" borderId="3" xfId="0" applyNumberFormat="1" applyFill="1" applyBorder="1"/>
    <xf numFmtId="4" fontId="2" fillId="0" borderId="3" xfId="0" applyNumberFormat="1" applyFont="1" applyFill="1" applyBorder="1"/>
    <xf numFmtId="4" fontId="2" fillId="0" borderId="10" xfId="0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2" fontId="2" fillId="0" borderId="6" xfId="0" applyNumberFormat="1" applyFont="1" applyBorder="1"/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wrapText="1"/>
    </xf>
    <xf numFmtId="2" fontId="0" fillId="0" borderId="2" xfId="0" applyNumberForma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1" fillId="0" borderId="23" xfId="0" applyNumberFormat="1" applyFont="1" applyBorder="1"/>
    <xf numFmtId="2" fontId="0" fillId="0" borderId="0" xfId="0" applyNumberFormat="1"/>
    <xf numFmtId="2" fontId="0" fillId="0" borderId="1" xfId="0" applyNumberFormat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5" fillId="0" borderId="2" xfId="0" applyFont="1" applyBorder="1"/>
    <xf numFmtId="4" fontId="2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51" xfId="0" applyNumberFormat="1" applyBorder="1" applyAlignment="1">
      <alignment horizontal="right"/>
    </xf>
    <xf numFmtId="2" fontId="0" fillId="0" borderId="51" xfId="0" applyNumberFormat="1" applyBorder="1"/>
    <xf numFmtId="0" fontId="0" fillId="0" borderId="0" xfId="0" applyFill="1"/>
    <xf numFmtId="0" fontId="0" fillId="0" borderId="0" xfId="0" applyFill="1" applyBorder="1"/>
    <xf numFmtId="0" fontId="0" fillId="0" borderId="7" xfId="0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0" borderId="1" xfId="0" applyNumberFormat="1" applyFont="1" applyFill="1" applyBorder="1"/>
    <xf numFmtId="0" fontId="2" fillId="0" borderId="2" xfId="0" applyFont="1" applyFill="1" applyBorder="1"/>
    <xf numFmtId="4" fontId="4" fillId="0" borderId="19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165" fontId="2" fillId="0" borderId="1" xfId="0" applyNumberFormat="1" applyFont="1" applyBorder="1" applyAlignment="1">
      <alignment horizontal="right"/>
    </xf>
    <xf numFmtId="4" fontId="3" fillId="0" borderId="2" xfId="0" applyNumberFormat="1" applyFont="1" applyBorder="1"/>
    <xf numFmtId="0" fontId="1" fillId="0" borderId="52" xfId="0" applyFont="1" applyFill="1" applyBorder="1" applyAlignment="1">
      <alignment horizontal="center" wrapText="1"/>
    </xf>
    <xf numFmtId="4" fontId="6" fillId="0" borderId="2" xfId="0" applyNumberFormat="1" applyFont="1" applyBorder="1"/>
    <xf numFmtId="4" fontId="3" fillId="0" borderId="2" xfId="0" applyNumberFormat="1" applyFont="1" applyFill="1" applyBorder="1"/>
    <xf numFmtId="4" fontId="3" fillId="0" borderId="2" xfId="0" applyNumberFormat="1" applyFont="1" applyBorder="1" applyAlignment="1">
      <alignment horizontal="right"/>
    </xf>
    <xf numFmtId="4" fontId="3" fillId="0" borderId="16" xfId="0" applyNumberFormat="1" applyFont="1" applyBorder="1"/>
    <xf numFmtId="4" fontId="6" fillId="0" borderId="7" xfId="0" applyNumberFormat="1" applyFont="1" applyBorder="1"/>
    <xf numFmtId="4" fontId="3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Border="1"/>
    <xf numFmtId="4" fontId="3" fillId="0" borderId="3" xfId="0" applyNumberFormat="1" applyFont="1" applyBorder="1"/>
    <xf numFmtId="4" fontId="6" fillId="0" borderId="2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7" fillId="0" borderId="21" xfId="0" applyNumberFormat="1" applyFont="1" applyBorder="1"/>
    <xf numFmtId="4" fontId="7" fillId="0" borderId="23" xfId="0" applyNumberFormat="1" applyFont="1" applyBorder="1"/>
    <xf numFmtId="4" fontId="6" fillId="0" borderId="1" xfId="0" applyNumberFormat="1" applyFont="1" applyBorder="1"/>
    <xf numFmtId="4" fontId="6" fillId="0" borderId="5" xfId="0" applyNumberFormat="1" applyFont="1" applyFill="1" applyBorder="1"/>
    <xf numFmtId="4" fontId="3" fillId="0" borderId="18" xfId="0" applyNumberFormat="1" applyFont="1" applyBorder="1"/>
    <xf numFmtId="4" fontId="6" fillId="3" borderId="7" xfId="0" applyNumberFormat="1" applyFont="1" applyFill="1" applyBorder="1"/>
    <xf numFmtId="4" fontId="6" fillId="3" borderId="2" xfId="0" applyNumberFormat="1" applyFont="1" applyFill="1" applyBorder="1"/>
    <xf numFmtId="4" fontId="6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4" fontId="6" fillId="2" borderId="2" xfId="0" applyNumberFormat="1" applyFont="1" applyFill="1" applyBorder="1"/>
    <xf numFmtId="165" fontId="2" fillId="2" borderId="2" xfId="0" applyNumberFormat="1" applyFont="1" applyFill="1" applyBorder="1"/>
    <xf numFmtId="4" fontId="3" fillId="2" borderId="10" xfId="0" applyNumberFormat="1" applyFont="1" applyFill="1" applyBorder="1"/>
    <xf numFmtId="4" fontId="3" fillId="0" borderId="5" xfId="0" applyNumberFormat="1" applyFont="1" applyFill="1" applyBorder="1"/>
    <xf numFmtId="4" fontId="6" fillId="0" borderId="5" xfId="0" applyNumberFormat="1" applyFont="1" applyBorder="1"/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26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0" fontId="1" fillId="0" borderId="30" xfId="0" applyFont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2" fillId="0" borderId="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164" fontId="1" fillId="0" borderId="26" xfId="0" applyNumberFormat="1" applyFont="1" applyBorder="1" applyAlignment="1"/>
    <xf numFmtId="0" fontId="0" fillId="0" borderId="37" xfId="0" applyBorder="1" applyAlignment="1"/>
    <xf numFmtId="0" fontId="0" fillId="0" borderId="38" xfId="0" applyBorder="1" applyAlignment="1"/>
    <xf numFmtId="164" fontId="1" fillId="0" borderId="34" xfId="0" applyNumberFormat="1" applyFont="1" applyBorder="1" applyAlignment="1"/>
    <xf numFmtId="0" fontId="0" fillId="0" borderId="35" xfId="0" applyBorder="1" applyAlignment="1"/>
    <xf numFmtId="0" fontId="0" fillId="0" borderId="36" xfId="0" applyBorder="1" applyAlignment="1"/>
    <xf numFmtId="0" fontId="1" fillId="2" borderId="34" xfId="0" applyFont="1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164" fontId="1" fillId="0" borderId="44" xfId="0" applyNumberFormat="1" applyFont="1" applyBorder="1" applyAlignment="1"/>
    <xf numFmtId="0" fontId="1" fillId="2" borderId="26" xfId="0" applyFont="1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8" xfId="0" applyBorder="1" applyAlignment="1"/>
    <xf numFmtId="0" fontId="0" fillId="0" borderId="49" xfId="0" applyBorder="1" applyAlignment="1"/>
    <xf numFmtId="0" fontId="1" fillId="0" borderId="34" xfId="0" applyFont="1" applyBorder="1" applyAlignment="1"/>
    <xf numFmtId="164" fontId="1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/>
    <xf numFmtId="0" fontId="1" fillId="0" borderId="36" xfId="0" applyFont="1" applyBorder="1" applyAlignment="1"/>
  </cellXfs>
  <cellStyles count="1"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B471"/>
  <sheetViews>
    <sheetView tabSelected="1" zoomScaleNormal="100" zoomScaleSheetLayoutView="100" workbookViewId="0">
      <pane ySplit="4" topLeftCell="A446" activePane="bottomLeft" state="frozen"/>
      <selection pane="bottomLeft" activeCell="I211" sqref="I211"/>
    </sheetView>
  </sheetViews>
  <sheetFormatPr defaultRowHeight="12.75" x14ac:dyDescent="0.2"/>
  <cols>
    <col min="1" max="1" width="6" bestFit="1" customWidth="1"/>
    <col min="2" max="2" width="7" customWidth="1"/>
    <col min="3" max="3" width="5.42578125" customWidth="1"/>
    <col min="4" max="4" width="30.7109375" customWidth="1"/>
    <col min="5" max="6" width="12" style="20" bestFit="1" customWidth="1"/>
    <col min="7" max="8" width="12" style="20" customWidth="1"/>
    <col min="9" max="11" width="12" style="20" bestFit="1" customWidth="1"/>
    <col min="12" max="12" width="9.42578125" style="128" bestFit="1" customWidth="1"/>
    <col min="13" max="20" width="10.28515625" style="141" hidden="1" customWidth="1"/>
    <col min="21" max="21" width="9" style="141" hidden="1" customWidth="1"/>
    <col min="22" max="22" width="9" style="142" hidden="1" customWidth="1"/>
    <col min="23" max="23" width="11.28515625" style="141" hidden="1" customWidth="1"/>
    <col min="24" max="24" width="9" style="141" hidden="1" customWidth="1"/>
    <col min="25" max="26" width="9.140625" style="141" hidden="1" customWidth="1"/>
    <col min="27" max="27" width="1.85546875" hidden="1" customWidth="1"/>
    <col min="28" max="28" width="9.140625" hidden="1" customWidth="1"/>
    <col min="29" max="29" width="0" hidden="1" customWidth="1"/>
  </cols>
  <sheetData>
    <row r="1" spans="1:26" x14ac:dyDescent="0.2">
      <c r="A1" s="233" t="s">
        <v>336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6" ht="13.5" thickBot="1" x14ac:dyDescent="0.25">
      <c r="A2" s="8"/>
      <c r="B2" s="8"/>
      <c r="C2" s="8"/>
      <c r="D2" s="8"/>
      <c r="E2" s="67"/>
      <c r="F2" s="67"/>
      <c r="G2" s="67"/>
      <c r="H2" s="67"/>
      <c r="I2" s="67"/>
      <c r="J2" s="67"/>
      <c r="K2" s="67"/>
      <c r="L2" s="120"/>
    </row>
    <row r="3" spans="1:26" ht="13.5" thickBot="1" x14ac:dyDescent="0.25">
      <c r="A3" s="234" t="s">
        <v>0</v>
      </c>
      <c r="B3" s="235"/>
      <c r="C3" s="235"/>
      <c r="D3" s="235"/>
      <c r="E3" s="236"/>
      <c r="F3" s="236"/>
      <c r="G3" s="236"/>
      <c r="H3" s="236"/>
      <c r="I3" s="236"/>
      <c r="J3" s="236"/>
      <c r="K3" s="236"/>
      <c r="L3" s="236"/>
    </row>
    <row r="4" spans="1:26" ht="51.75" thickBot="1" x14ac:dyDescent="0.25">
      <c r="A4" s="31" t="s">
        <v>147</v>
      </c>
      <c r="B4" s="24" t="s">
        <v>1</v>
      </c>
      <c r="C4" s="24" t="s">
        <v>2</v>
      </c>
      <c r="D4" s="24" t="s">
        <v>3</v>
      </c>
      <c r="E4" s="58" t="s">
        <v>253</v>
      </c>
      <c r="F4" s="58" t="s">
        <v>292</v>
      </c>
      <c r="G4" s="68" t="s">
        <v>293</v>
      </c>
      <c r="H4" s="68" t="s">
        <v>337</v>
      </c>
      <c r="I4" s="58" t="s">
        <v>338</v>
      </c>
      <c r="J4" s="68" t="s">
        <v>334</v>
      </c>
      <c r="K4" s="152" t="s">
        <v>339</v>
      </c>
      <c r="L4" s="121" t="s">
        <v>279</v>
      </c>
      <c r="M4" s="66" t="s">
        <v>306</v>
      </c>
      <c r="N4" s="66" t="s">
        <v>304</v>
      </c>
      <c r="O4" s="66" t="s">
        <v>303</v>
      </c>
      <c r="P4" s="66" t="s">
        <v>302</v>
      </c>
      <c r="Q4" s="66" t="s">
        <v>305</v>
      </c>
      <c r="R4" s="66" t="s">
        <v>307</v>
      </c>
      <c r="S4" s="66" t="s">
        <v>298</v>
      </c>
      <c r="T4" s="66" t="s">
        <v>299</v>
      </c>
      <c r="U4" s="66" t="s">
        <v>296</v>
      </c>
      <c r="V4" s="66" t="s">
        <v>301</v>
      </c>
      <c r="W4" s="66" t="s">
        <v>294</v>
      </c>
      <c r="X4" s="66" t="s">
        <v>295</v>
      </c>
      <c r="Y4" s="66" t="s">
        <v>300</v>
      </c>
      <c r="Z4" s="66" t="s">
        <v>297</v>
      </c>
    </row>
    <row r="5" spans="1:26" ht="13.5" thickBot="1" x14ac:dyDescent="0.25">
      <c r="A5" s="33"/>
      <c r="B5" s="34"/>
      <c r="C5" s="34"/>
      <c r="D5" s="34"/>
      <c r="E5" s="69"/>
      <c r="F5" s="72"/>
      <c r="G5" s="69"/>
      <c r="H5" s="69"/>
      <c r="I5" s="70"/>
      <c r="J5" s="71"/>
      <c r="K5" s="72"/>
      <c r="L5" s="122"/>
    </row>
    <row r="6" spans="1:26" ht="13.5" thickBot="1" x14ac:dyDescent="0.25">
      <c r="A6" s="237" t="s">
        <v>168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26" ht="13.5" thickTop="1" x14ac:dyDescent="0.2">
      <c r="A7" s="229" t="s">
        <v>215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40"/>
    </row>
    <row r="8" spans="1:26" x14ac:dyDescent="0.2">
      <c r="A8" s="1" t="s">
        <v>4</v>
      </c>
      <c r="B8" s="2">
        <v>41</v>
      </c>
      <c r="C8" s="2">
        <v>633</v>
      </c>
      <c r="D8" s="2" t="s">
        <v>28</v>
      </c>
      <c r="E8" s="22">
        <v>6517.17</v>
      </c>
      <c r="F8" s="22">
        <v>5550.09</v>
      </c>
      <c r="G8" s="22">
        <v>5500</v>
      </c>
      <c r="H8" s="22">
        <v>5500</v>
      </c>
      <c r="I8" s="37">
        <v>0</v>
      </c>
      <c r="J8" s="22">
        <f>SUM(H8:I8)</f>
        <v>5500</v>
      </c>
      <c r="K8" s="22">
        <v>416.99</v>
      </c>
      <c r="L8" s="123">
        <f>vypocetPercent(J8,K8)</f>
        <v>7.5816363636363642</v>
      </c>
      <c r="M8" s="141">
        <f t="shared" ref="M8:M70" si="0">IF(B8="Bežný rozpočet",E8,0)</f>
        <v>0</v>
      </c>
      <c r="O8" s="141">
        <f t="shared" ref="O8:O68" si="1">IF(B8="Kapitálový rozpočet",G8,0)</f>
        <v>0</v>
      </c>
      <c r="P8" s="141">
        <f t="shared" ref="P8:P36" si="2">IF(B8="Bežný rozpočet",G8,0)</f>
        <v>0</v>
      </c>
      <c r="R8" s="141">
        <f t="shared" ref="R8:R36" si="3">IF(B8="Kapitálový rozpočet",E8,0)</f>
        <v>0</v>
      </c>
      <c r="S8" s="141">
        <f t="shared" ref="S8:S36" si="4">IF(B8="Bežný rozpočet",I8,0)</f>
        <v>0</v>
      </c>
      <c r="T8" s="141">
        <f t="shared" ref="T8:T36" si="5">IF(B8="Kapitálový rozpočet",I8,0)</f>
        <v>0</v>
      </c>
      <c r="U8" s="141">
        <f t="shared" ref="U8:U36" si="6">IF(B8="Bežný rozpočet",J8,0)</f>
        <v>0</v>
      </c>
      <c r="V8" s="141">
        <f>IF(B8="Kapitálový rozpočet",J8,0)</f>
        <v>0</v>
      </c>
      <c r="W8" s="141">
        <f t="shared" ref="W8:W36" si="7">IF(B8="Bežný rozpočet",K8,0)</f>
        <v>0</v>
      </c>
      <c r="X8" s="141">
        <f t="shared" ref="X8:X68" si="8">IF(B8="Kapitálový rozpočet",K8,0)</f>
        <v>0</v>
      </c>
      <c r="Y8" s="141">
        <f t="shared" ref="Y8:Y72" si="9">IF(B8="Bežný rozpočet",H8,0)</f>
        <v>0</v>
      </c>
      <c r="Z8" s="141">
        <f t="shared" ref="Z8:Z71" si="10">IF(B8="Kapitálový rozpočet",J8,0)</f>
        <v>0</v>
      </c>
    </row>
    <row r="9" spans="1:26" x14ac:dyDescent="0.2">
      <c r="A9" s="1" t="s">
        <v>4</v>
      </c>
      <c r="B9" s="1">
        <v>41</v>
      </c>
      <c r="C9" s="1">
        <v>641</v>
      </c>
      <c r="D9" s="1" t="s">
        <v>113</v>
      </c>
      <c r="E9" s="22">
        <v>684.4</v>
      </c>
      <c r="F9" s="22">
        <v>62</v>
      </c>
      <c r="G9" s="22">
        <v>640</v>
      </c>
      <c r="H9" s="22">
        <v>640</v>
      </c>
      <c r="I9" s="37">
        <v>0</v>
      </c>
      <c r="J9" s="22">
        <f>SUM(H9:I9)</f>
        <v>640</v>
      </c>
      <c r="K9" s="22">
        <v>130.80000000000001</v>
      </c>
      <c r="L9" s="123">
        <f>vypocetPercent(J9,K9)</f>
        <v>20.4375</v>
      </c>
      <c r="M9" s="141">
        <f t="shared" si="0"/>
        <v>0</v>
      </c>
      <c r="N9" s="141">
        <f t="shared" ref="N9:N11" si="11">IF(B9="Bežný rozpočet",F9,0)</f>
        <v>0</v>
      </c>
      <c r="O9" s="141">
        <f t="shared" si="1"/>
        <v>0</v>
      </c>
      <c r="P9" s="141">
        <f t="shared" si="2"/>
        <v>0</v>
      </c>
      <c r="Q9" s="141">
        <f t="shared" ref="Q9:Q41" si="12">IF(B9="Kapitálový rozpočet",F9,0)</f>
        <v>0</v>
      </c>
      <c r="R9" s="141">
        <f t="shared" si="3"/>
        <v>0</v>
      </c>
      <c r="S9" s="141">
        <f t="shared" si="4"/>
        <v>0</v>
      </c>
      <c r="T9" s="141">
        <f t="shared" si="5"/>
        <v>0</v>
      </c>
      <c r="U9" s="141">
        <f t="shared" si="6"/>
        <v>0</v>
      </c>
      <c r="V9" s="141">
        <f t="shared" ref="V9:V74" si="13">IF(B9="Kapitálový rozpočet",H9,0)</f>
        <v>0</v>
      </c>
      <c r="W9" s="141">
        <f t="shared" si="7"/>
        <v>0</v>
      </c>
      <c r="X9" s="141">
        <f t="shared" si="8"/>
        <v>0</v>
      </c>
      <c r="Y9" s="141">
        <f t="shared" si="9"/>
        <v>0</v>
      </c>
      <c r="Z9" s="141">
        <f t="shared" si="10"/>
        <v>0</v>
      </c>
    </row>
    <row r="10" spans="1:26" x14ac:dyDescent="0.2">
      <c r="A10" s="1" t="s">
        <v>4</v>
      </c>
      <c r="B10" s="1">
        <v>41</v>
      </c>
      <c r="C10" s="1">
        <v>642</v>
      </c>
      <c r="D10" s="1" t="s">
        <v>29</v>
      </c>
      <c r="E10" s="21">
        <v>7800</v>
      </c>
      <c r="F10" s="21">
        <v>3900</v>
      </c>
      <c r="G10" s="21">
        <v>6500</v>
      </c>
      <c r="H10" s="22">
        <v>26500</v>
      </c>
      <c r="I10" s="40">
        <v>0</v>
      </c>
      <c r="J10" s="22">
        <f>SUM(H10:I10)</f>
        <v>26500</v>
      </c>
      <c r="K10" s="21">
        <v>10000</v>
      </c>
      <c r="L10" s="123">
        <f t="shared" ref="L10:L12" si="14">vypocetPercent(J10,K10)</f>
        <v>37.735849056603776</v>
      </c>
      <c r="M10" s="141">
        <f t="shared" si="0"/>
        <v>0</v>
      </c>
      <c r="N10" s="141">
        <f t="shared" si="11"/>
        <v>0</v>
      </c>
      <c r="O10" s="141">
        <f t="shared" si="1"/>
        <v>0</v>
      </c>
      <c r="P10" s="141">
        <f t="shared" si="2"/>
        <v>0</v>
      </c>
      <c r="Q10" s="141">
        <f t="shared" si="12"/>
        <v>0</v>
      </c>
      <c r="R10" s="141">
        <f t="shared" si="3"/>
        <v>0</v>
      </c>
      <c r="S10" s="141">
        <f t="shared" si="4"/>
        <v>0</v>
      </c>
      <c r="T10" s="141">
        <f t="shared" si="5"/>
        <v>0</v>
      </c>
      <c r="U10" s="141">
        <f t="shared" si="6"/>
        <v>0</v>
      </c>
      <c r="V10" s="141">
        <f t="shared" si="13"/>
        <v>0</v>
      </c>
      <c r="W10" s="141">
        <f t="shared" si="7"/>
        <v>0</v>
      </c>
      <c r="X10" s="141">
        <f t="shared" si="8"/>
        <v>0</v>
      </c>
      <c r="Y10" s="141">
        <f t="shared" si="9"/>
        <v>0</v>
      </c>
      <c r="Z10" s="141">
        <f t="shared" si="10"/>
        <v>0</v>
      </c>
    </row>
    <row r="11" spans="1:26" x14ac:dyDescent="0.2">
      <c r="A11" s="16" t="s">
        <v>4</v>
      </c>
      <c r="B11" s="2">
        <v>41</v>
      </c>
      <c r="C11" s="202" t="s">
        <v>24</v>
      </c>
      <c r="D11" s="203"/>
      <c r="E11" s="60">
        <f>SUM(E8:E10)</f>
        <v>15001.57</v>
      </c>
      <c r="F11" s="60">
        <f>SUM(F8:F10)</f>
        <v>9512.09</v>
      </c>
      <c r="G11" s="60">
        <f>SUM(G8:G10)</f>
        <v>12640</v>
      </c>
      <c r="H11" s="60">
        <f>SUM(H8:H10)</f>
        <v>32640</v>
      </c>
      <c r="I11" s="46">
        <f>SUM(I8:I10)</f>
        <v>0</v>
      </c>
      <c r="J11" s="22">
        <f>SUM(H11:I11)</f>
        <v>32640</v>
      </c>
      <c r="K11" s="60">
        <f>SUM(K8:K10)</f>
        <v>10547.79</v>
      </c>
      <c r="L11" s="123">
        <f t="shared" si="14"/>
        <v>32.315533088235298</v>
      </c>
      <c r="M11" s="141">
        <f t="shared" si="0"/>
        <v>0</v>
      </c>
      <c r="N11" s="141">
        <f t="shared" si="11"/>
        <v>0</v>
      </c>
      <c r="O11" s="141">
        <f t="shared" si="1"/>
        <v>0</v>
      </c>
      <c r="P11" s="141">
        <f t="shared" si="2"/>
        <v>0</v>
      </c>
      <c r="Q11" s="141">
        <f t="shared" si="12"/>
        <v>0</v>
      </c>
      <c r="R11" s="141">
        <f t="shared" si="3"/>
        <v>0</v>
      </c>
      <c r="S11" s="141">
        <f t="shared" si="4"/>
        <v>0</v>
      </c>
      <c r="T11" s="141">
        <f t="shared" si="5"/>
        <v>0</v>
      </c>
      <c r="U11" s="141">
        <f t="shared" si="6"/>
        <v>0</v>
      </c>
      <c r="V11" s="141">
        <f t="shared" si="13"/>
        <v>0</v>
      </c>
      <c r="W11" s="141">
        <f t="shared" si="7"/>
        <v>0</v>
      </c>
      <c r="X11" s="141">
        <f t="shared" si="8"/>
        <v>0</v>
      </c>
      <c r="Y11" s="141">
        <f t="shared" si="9"/>
        <v>0</v>
      </c>
      <c r="Z11" s="141">
        <f t="shared" si="10"/>
        <v>0</v>
      </c>
    </row>
    <row r="12" spans="1:26" x14ac:dyDescent="0.2">
      <c r="A12" s="3" t="s">
        <v>4</v>
      </c>
      <c r="B12" s="188" t="s">
        <v>5</v>
      </c>
      <c r="C12" s="189"/>
      <c r="D12" s="190"/>
      <c r="E12" s="62">
        <f>SUM(E11)</f>
        <v>15001.57</v>
      </c>
      <c r="F12" s="62">
        <f>SUM(F11)</f>
        <v>9512.09</v>
      </c>
      <c r="G12" s="62">
        <f>SUM(G11)</f>
        <v>12640</v>
      </c>
      <c r="H12" s="62">
        <f>SUM(H11)</f>
        <v>32640</v>
      </c>
      <c r="I12" s="104">
        <f>SUM(I11)</f>
        <v>0</v>
      </c>
      <c r="J12" s="22">
        <f>SUM(H12:I12)</f>
        <v>32640</v>
      </c>
      <c r="K12" s="62">
        <f>SUM(K11)</f>
        <v>10547.79</v>
      </c>
      <c r="L12" s="123">
        <f t="shared" si="14"/>
        <v>32.315533088235298</v>
      </c>
      <c r="M12" s="141">
        <f t="shared" si="0"/>
        <v>15001.57</v>
      </c>
      <c r="N12" s="141">
        <f>IF(B12="Bežný rozpočet",F12,0)</f>
        <v>9512.09</v>
      </c>
      <c r="O12" s="141">
        <f t="shared" si="1"/>
        <v>0</v>
      </c>
      <c r="P12" s="141">
        <f t="shared" si="2"/>
        <v>12640</v>
      </c>
      <c r="Q12" s="141">
        <f t="shared" si="12"/>
        <v>0</v>
      </c>
      <c r="R12" s="141">
        <f t="shared" si="3"/>
        <v>0</v>
      </c>
      <c r="S12" s="141">
        <f t="shared" si="4"/>
        <v>0</v>
      </c>
      <c r="T12" s="141">
        <f t="shared" si="5"/>
        <v>0</v>
      </c>
      <c r="U12" s="141">
        <f t="shared" si="6"/>
        <v>32640</v>
      </c>
      <c r="V12" s="141">
        <f t="shared" si="13"/>
        <v>0</v>
      </c>
      <c r="W12" s="141">
        <f t="shared" si="7"/>
        <v>10547.79</v>
      </c>
      <c r="X12" s="141">
        <f t="shared" si="8"/>
        <v>0</v>
      </c>
      <c r="Y12" s="141">
        <f t="shared" si="9"/>
        <v>32640</v>
      </c>
      <c r="Z12" s="141">
        <f t="shared" si="10"/>
        <v>0</v>
      </c>
    </row>
    <row r="13" spans="1:26" x14ac:dyDescent="0.2">
      <c r="A13" s="191" t="s">
        <v>163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3"/>
      <c r="M13" s="141">
        <f t="shared" si="0"/>
        <v>0</v>
      </c>
      <c r="N13" s="141">
        <f t="shared" ref="N13:N75" si="15">IF(B13="Bežný rozpočet",F13,0)</f>
        <v>0</v>
      </c>
      <c r="O13" s="141">
        <f t="shared" si="1"/>
        <v>0</v>
      </c>
      <c r="P13" s="141">
        <f t="shared" si="2"/>
        <v>0</v>
      </c>
      <c r="Q13" s="141">
        <f t="shared" si="12"/>
        <v>0</v>
      </c>
      <c r="R13" s="141">
        <f t="shared" si="3"/>
        <v>0</v>
      </c>
      <c r="S13" s="141">
        <f t="shared" si="4"/>
        <v>0</v>
      </c>
      <c r="T13" s="141">
        <f t="shared" si="5"/>
        <v>0</v>
      </c>
      <c r="U13" s="141">
        <f t="shared" si="6"/>
        <v>0</v>
      </c>
      <c r="V13" s="141">
        <f t="shared" si="13"/>
        <v>0</v>
      </c>
      <c r="W13" s="141">
        <f t="shared" si="7"/>
        <v>0</v>
      </c>
      <c r="X13" s="141">
        <f t="shared" si="8"/>
        <v>0</v>
      </c>
      <c r="Y13" s="141">
        <f t="shared" si="9"/>
        <v>0</v>
      </c>
      <c r="Z13" s="141">
        <f t="shared" si="10"/>
        <v>0</v>
      </c>
    </row>
    <row r="14" spans="1:26" x14ac:dyDescent="0.2">
      <c r="A14" s="2" t="s">
        <v>68</v>
      </c>
      <c r="B14" s="2">
        <v>41</v>
      </c>
      <c r="C14" s="2">
        <v>642</v>
      </c>
      <c r="D14" s="2" t="s">
        <v>94</v>
      </c>
      <c r="E14" s="22">
        <v>14159.94</v>
      </c>
      <c r="F14" s="22">
        <v>15336.47</v>
      </c>
      <c r="G14" s="22">
        <v>17700</v>
      </c>
      <c r="H14" s="22">
        <v>17700</v>
      </c>
      <c r="I14" s="161">
        <v>-3870</v>
      </c>
      <c r="J14" s="22">
        <f>SUM(H14:I14)</f>
        <v>13830</v>
      </c>
      <c r="K14" s="22">
        <v>11227.46</v>
      </c>
      <c r="L14" s="123">
        <f>vypocetPercent(J14,K14)</f>
        <v>81.181923355025305</v>
      </c>
      <c r="M14" s="141">
        <f t="shared" si="0"/>
        <v>0</v>
      </c>
      <c r="N14" s="141">
        <f t="shared" si="15"/>
        <v>0</v>
      </c>
      <c r="O14" s="141">
        <f t="shared" si="1"/>
        <v>0</v>
      </c>
      <c r="P14" s="141">
        <f t="shared" si="2"/>
        <v>0</v>
      </c>
      <c r="Q14" s="141">
        <f t="shared" si="12"/>
        <v>0</v>
      </c>
      <c r="R14" s="141">
        <f t="shared" si="3"/>
        <v>0</v>
      </c>
      <c r="S14" s="141">
        <f t="shared" si="4"/>
        <v>0</v>
      </c>
      <c r="T14" s="141">
        <f t="shared" si="5"/>
        <v>0</v>
      </c>
      <c r="U14" s="141">
        <f t="shared" si="6"/>
        <v>0</v>
      </c>
      <c r="V14" s="141">
        <f t="shared" si="13"/>
        <v>0</v>
      </c>
      <c r="W14" s="141">
        <f t="shared" si="7"/>
        <v>0</v>
      </c>
      <c r="X14" s="141">
        <f t="shared" si="8"/>
        <v>0</v>
      </c>
      <c r="Y14" s="141">
        <f t="shared" si="9"/>
        <v>0</v>
      </c>
      <c r="Z14" s="141">
        <f t="shared" si="10"/>
        <v>0</v>
      </c>
    </row>
    <row r="15" spans="1:26" x14ac:dyDescent="0.2">
      <c r="A15" s="3" t="s">
        <v>68</v>
      </c>
      <c r="B15" s="188" t="s">
        <v>5</v>
      </c>
      <c r="C15" s="189"/>
      <c r="D15" s="190"/>
      <c r="E15" s="30">
        <f>SUM(E14:E14)</f>
        <v>14159.94</v>
      </c>
      <c r="F15" s="30">
        <f>SUM(F14:F14)</f>
        <v>15336.47</v>
      </c>
      <c r="G15" s="30">
        <f>SUM(G14:G14)</f>
        <v>17700</v>
      </c>
      <c r="H15" s="30">
        <f>SUM(H14:H14)</f>
        <v>17700</v>
      </c>
      <c r="I15" s="162">
        <f>SUM(I14:I14)</f>
        <v>-3870</v>
      </c>
      <c r="J15" s="22">
        <f>SUM(H15:I15)</f>
        <v>13830</v>
      </c>
      <c r="K15" s="30">
        <f>SUM(K14:K14)</f>
        <v>11227.46</v>
      </c>
      <c r="L15" s="123">
        <f>vypocetPercent(J15,K15)</f>
        <v>81.181923355025305</v>
      </c>
      <c r="M15" s="141">
        <f t="shared" si="0"/>
        <v>14159.94</v>
      </c>
      <c r="N15" s="141">
        <f t="shared" si="15"/>
        <v>15336.47</v>
      </c>
      <c r="O15" s="141">
        <f t="shared" si="1"/>
        <v>0</v>
      </c>
      <c r="P15" s="141">
        <f t="shared" si="2"/>
        <v>17700</v>
      </c>
      <c r="Q15" s="141">
        <f t="shared" si="12"/>
        <v>0</v>
      </c>
      <c r="R15" s="141">
        <f t="shared" si="3"/>
        <v>0</v>
      </c>
      <c r="S15" s="141">
        <f t="shared" si="4"/>
        <v>-3870</v>
      </c>
      <c r="T15" s="141">
        <f t="shared" si="5"/>
        <v>0</v>
      </c>
      <c r="U15" s="141">
        <f t="shared" si="6"/>
        <v>13830</v>
      </c>
      <c r="V15" s="141">
        <f t="shared" si="13"/>
        <v>0</v>
      </c>
      <c r="W15" s="141">
        <f t="shared" si="7"/>
        <v>11227.46</v>
      </c>
      <c r="X15" s="141">
        <f t="shared" si="8"/>
        <v>0</v>
      </c>
      <c r="Y15" s="141">
        <f t="shared" si="9"/>
        <v>17700</v>
      </c>
      <c r="Z15" s="141">
        <f t="shared" si="10"/>
        <v>0</v>
      </c>
    </row>
    <row r="16" spans="1:26" x14ac:dyDescent="0.2">
      <c r="A16" s="204" t="s">
        <v>162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3"/>
      <c r="M16" s="141">
        <f t="shared" si="0"/>
        <v>0</v>
      </c>
      <c r="N16" s="141">
        <f t="shared" si="15"/>
        <v>0</v>
      </c>
      <c r="O16" s="141">
        <f t="shared" si="1"/>
        <v>0</v>
      </c>
      <c r="P16" s="141">
        <f t="shared" si="2"/>
        <v>0</v>
      </c>
      <c r="Q16" s="141">
        <f t="shared" si="12"/>
        <v>0</v>
      </c>
      <c r="R16" s="141">
        <f t="shared" si="3"/>
        <v>0</v>
      </c>
      <c r="S16" s="141">
        <f t="shared" si="4"/>
        <v>0</v>
      </c>
      <c r="T16" s="141">
        <f t="shared" si="5"/>
        <v>0</v>
      </c>
      <c r="U16" s="141">
        <f t="shared" si="6"/>
        <v>0</v>
      </c>
      <c r="V16" s="141">
        <f t="shared" si="13"/>
        <v>0</v>
      </c>
      <c r="W16" s="141">
        <f t="shared" si="7"/>
        <v>0</v>
      </c>
      <c r="X16" s="141">
        <f t="shared" si="8"/>
        <v>0</v>
      </c>
      <c r="Y16" s="141">
        <f t="shared" si="9"/>
        <v>0</v>
      </c>
      <c r="Z16" s="141">
        <f t="shared" si="10"/>
        <v>0</v>
      </c>
    </row>
    <row r="17" spans="1:26" x14ac:dyDescent="0.2">
      <c r="A17" s="2" t="s">
        <v>6</v>
      </c>
      <c r="B17" s="2">
        <v>41</v>
      </c>
      <c r="C17" s="2">
        <v>620</v>
      </c>
      <c r="D17" s="2" t="s">
        <v>31</v>
      </c>
      <c r="E17" s="22">
        <v>429.56</v>
      </c>
      <c r="F17" s="22">
        <v>1688.31</v>
      </c>
      <c r="G17" s="22">
        <v>1953</v>
      </c>
      <c r="H17" s="22">
        <v>1953</v>
      </c>
      <c r="I17" s="22">
        <v>0</v>
      </c>
      <c r="J17" s="22">
        <f>SUM(H17:I17)</f>
        <v>1953</v>
      </c>
      <c r="K17" s="22">
        <v>720.6</v>
      </c>
      <c r="L17" s="123">
        <f>vypocetPercent(J17,K17)</f>
        <v>36.897081413210444</v>
      </c>
      <c r="M17" s="141">
        <f t="shared" si="0"/>
        <v>0</v>
      </c>
      <c r="N17" s="141">
        <f t="shared" si="15"/>
        <v>0</v>
      </c>
      <c r="O17" s="141">
        <f t="shared" si="1"/>
        <v>0</v>
      </c>
      <c r="P17" s="141">
        <f t="shared" si="2"/>
        <v>0</v>
      </c>
      <c r="Q17" s="141">
        <f t="shared" si="12"/>
        <v>0</v>
      </c>
      <c r="R17" s="141">
        <f t="shared" si="3"/>
        <v>0</v>
      </c>
      <c r="S17" s="141">
        <f t="shared" si="4"/>
        <v>0</v>
      </c>
      <c r="T17" s="141">
        <f t="shared" si="5"/>
        <v>0</v>
      </c>
      <c r="U17" s="141">
        <f t="shared" si="6"/>
        <v>0</v>
      </c>
      <c r="V17" s="141">
        <f t="shared" si="13"/>
        <v>0</v>
      </c>
      <c r="W17" s="141">
        <f t="shared" si="7"/>
        <v>0</v>
      </c>
      <c r="X17" s="141">
        <f t="shared" si="8"/>
        <v>0</v>
      </c>
      <c r="Y17" s="141">
        <f t="shared" si="9"/>
        <v>0</v>
      </c>
      <c r="Z17" s="141">
        <f t="shared" si="10"/>
        <v>0</v>
      </c>
    </row>
    <row r="18" spans="1:26" x14ac:dyDescent="0.2">
      <c r="A18" s="2" t="s">
        <v>6</v>
      </c>
      <c r="B18" s="2">
        <v>41</v>
      </c>
      <c r="C18" s="2">
        <v>637</v>
      </c>
      <c r="D18" s="16" t="s">
        <v>173</v>
      </c>
      <c r="E18" s="37">
        <v>1378.4</v>
      </c>
      <c r="F18" s="22">
        <v>5220</v>
      </c>
      <c r="G18" s="22">
        <v>6000</v>
      </c>
      <c r="H18" s="22">
        <v>6000</v>
      </c>
      <c r="I18" s="22">
        <v>0</v>
      </c>
      <c r="J18" s="22">
        <f>SUM(H18:I18)</f>
        <v>6000</v>
      </c>
      <c r="K18" s="22">
        <v>2280</v>
      </c>
      <c r="L18" s="123">
        <f t="shared" ref="L18:L19" si="16">vypocetPercent(J18,K18)</f>
        <v>38</v>
      </c>
      <c r="M18" s="141">
        <f t="shared" si="0"/>
        <v>0</v>
      </c>
      <c r="N18" s="141">
        <f t="shared" si="15"/>
        <v>0</v>
      </c>
      <c r="O18" s="141">
        <f t="shared" si="1"/>
        <v>0</v>
      </c>
      <c r="P18" s="141">
        <f t="shared" si="2"/>
        <v>0</v>
      </c>
      <c r="Q18" s="141">
        <f t="shared" si="12"/>
        <v>0</v>
      </c>
      <c r="R18" s="141">
        <f t="shared" si="3"/>
        <v>0</v>
      </c>
      <c r="S18" s="141">
        <f t="shared" si="4"/>
        <v>0</v>
      </c>
      <c r="T18" s="141">
        <f t="shared" si="5"/>
        <v>0</v>
      </c>
      <c r="U18" s="141">
        <f t="shared" si="6"/>
        <v>0</v>
      </c>
      <c r="V18" s="141">
        <f t="shared" si="13"/>
        <v>0</v>
      </c>
      <c r="W18" s="141">
        <f t="shared" si="7"/>
        <v>0</v>
      </c>
      <c r="X18" s="141">
        <f t="shared" si="8"/>
        <v>0</v>
      </c>
      <c r="Y18" s="141">
        <f t="shared" si="9"/>
        <v>0</v>
      </c>
      <c r="Z18" s="141">
        <f t="shared" si="10"/>
        <v>0</v>
      </c>
    </row>
    <row r="19" spans="1:26" x14ac:dyDescent="0.2">
      <c r="A19" s="3" t="s">
        <v>6</v>
      </c>
      <c r="B19" s="188" t="s">
        <v>5</v>
      </c>
      <c r="C19" s="189"/>
      <c r="D19" s="190"/>
      <c r="E19" s="30">
        <f>SUM(E17:E18)</f>
        <v>1807.96</v>
      </c>
      <c r="F19" s="30">
        <f>SUM(F17:F18)</f>
        <v>6908.3099999999995</v>
      </c>
      <c r="G19" s="30">
        <f>SUM(G17:G18)</f>
        <v>7953</v>
      </c>
      <c r="H19" s="30">
        <f>SUM(H17:H18)</f>
        <v>7953</v>
      </c>
      <c r="I19" s="30">
        <f>SUM(I17:I18)</f>
        <v>0</v>
      </c>
      <c r="J19" s="22">
        <f>SUM(H19:I19)</f>
        <v>7953</v>
      </c>
      <c r="K19" s="30">
        <f>SUM(K17:K18)</f>
        <v>3000.6</v>
      </c>
      <c r="L19" s="123">
        <f t="shared" si="16"/>
        <v>37.729158807996981</v>
      </c>
      <c r="M19" s="141">
        <f t="shared" si="0"/>
        <v>1807.96</v>
      </c>
      <c r="N19" s="141">
        <f t="shared" si="15"/>
        <v>6908.3099999999995</v>
      </c>
      <c r="O19" s="141">
        <f t="shared" si="1"/>
        <v>0</v>
      </c>
      <c r="P19" s="141">
        <f t="shared" si="2"/>
        <v>7953</v>
      </c>
      <c r="Q19" s="141">
        <f t="shared" si="12"/>
        <v>0</v>
      </c>
      <c r="R19" s="141">
        <f t="shared" si="3"/>
        <v>0</v>
      </c>
      <c r="S19" s="141">
        <f t="shared" si="4"/>
        <v>0</v>
      </c>
      <c r="T19" s="141">
        <f t="shared" si="5"/>
        <v>0</v>
      </c>
      <c r="U19" s="141">
        <f t="shared" si="6"/>
        <v>7953</v>
      </c>
      <c r="V19" s="141">
        <f t="shared" si="13"/>
        <v>0</v>
      </c>
      <c r="W19" s="141">
        <f t="shared" si="7"/>
        <v>3000.6</v>
      </c>
      <c r="X19" s="141">
        <f t="shared" si="8"/>
        <v>0</v>
      </c>
      <c r="Y19" s="141">
        <f t="shared" si="9"/>
        <v>7953</v>
      </c>
      <c r="Z19" s="141">
        <f t="shared" si="10"/>
        <v>0</v>
      </c>
    </row>
    <row r="20" spans="1:26" x14ac:dyDescent="0.2">
      <c r="A20" s="191" t="s">
        <v>229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3"/>
      <c r="M20" s="141">
        <f t="shared" si="0"/>
        <v>0</v>
      </c>
      <c r="N20" s="141">
        <f t="shared" si="15"/>
        <v>0</v>
      </c>
      <c r="O20" s="141">
        <f t="shared" si="1"/>
        <v>0</v>
      </c>
      <c r="P20" s="141">
        <f t="shared" si="2"/>
        <v>0</v>
      </c>
      <c r="Q20" s="141">
        <f t="shared" si="12"/>
        <v>0</v>
      </c>
      <c r="R20" s="141">
        <f t="shared" si="3"/>
        <v>0</v>
      </c>
      <c r="S20" s="141">
        <f t="shared" si="4"/>
        <v>0</v>
      </c>
      <c r="T20" s="141">
        <f t="shared" si="5"/>
        <v>0</v>
      </c>
      <c r="U20" s="141">
        <f t="shared" si="6"/>
        <v>0</v>
      </c>
      <c r="V20" s="141">
        <f t="shared" si="13"/>
        <v>0</v>
      </c>
      <c r="W20" s="141">
        <f t="shared" si="7"/>
        <v>0</v>
      </c>
      <c r="X20" s="141">
        <f t="shared" si="8"/>
        <v>0</v>
      </c>
      <c r="Y20" s="141">
        <f t="shared" si="9"/>
        <v>0</v>
      </c>
      <c r="Z20" s="141">
        <f t="shared" si="10"/>
        <v>0</v>
      </c>
    </row>
    <row r="21" spans="1:26" x14ac:dyDescent="0.2">
      <c r="A21" s="2" t="s">
        <v>69</v>
      </c>
      <c r="B21" s="2">
        <v>41</v>
      </c>
      <c r="C21" s="2">
        <v>633</v>
      </c>
      <c r="D21" s="16" t="s">
        <v>138</v>
      </c>
      <c r="E21" s="79">
        <v>348</v>
      </c>
      <c r="F21" s="79">
        <v>0</v>
      </c>
      <c r="G21" s="79">
        <v>0</v>
      </c>
      <c r="H21" s="79">
        <v>0</v>
      </c>
      <c r="I21" s="79">
        <v>0</v>
      </c>
      <c r="J21" s="22">
        <f>SUM(H21:I21)</f>
        <v>0</v>
      </c>
      <c r="K21" s="79">
        <v>0</v>
      </c>
      <c r="L21" s="123">
        <f>vypocetPercent(J21,K21)</f>
        <v>0</v>
      </c>
      <c r="M21" s="141">
        <f t="shared" si="0"/>
        <v>0</v>
      </c>
      <c r="N21" s="141">
        <f t="shared" si="15"/>
        <v>0</v>
      </c>
      <c r="O21" s="141">
        <f t="shared" si="1"/>
        <v>0</v>
      </c>
      <c r="P21" s="141">
        <f t="shared" si="2"/>
        <v>0</v>
      </c>
      <c r="Q21" s="141">
        <f t="shared" si="12"/>
        <v>0</v>
      </c>
      <c r="R21" s="141">
        <f t="shared" si="3"/>
        <v>0</v>
      </c>
      <c r="S21" s="141">
        <f t="shared" si="4"/>
        <v>0</v>
      </c>
      <c r="T21" s="141">
        <f t="shared" si="5"/>
        <v>0</v>
      </c>
      <c r="U21" s="141">
        <f t="shared" si="6"/>
        <v>0</v>
      </c>
      <c r="V21" s="141">
        <f t="shared" si="13"/>
        <v>0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</row>
    <row r="22" spans="1:26" x14ac:dyDescent="0.2">
      <c r="A22" s="2" t="s">
        <v>69</v>
      </c>
      <c r="B22" s="2">
        <v>41</v>
      </c>
      <c r="C22" s="2">
        <v>637</v>
      </c>
      <c r="D22" s="2" t="s">
        <v>30</v>
      </c>
      <c r="E22" s="22">
        <v>5665.27</v>
      </c>
      <c r="F22" s="22">
        <v>14096.69</v>
      </c>
      <c r="G22" s="22">
        <v>10000</v>
      </c>
      <c r="H22" s="22">
        <v>10000</v>
      </c>
      <c r="I22" s="111">
        <v>0</v>
      </c>
      <c r="J22" s="22">
        <f t="shared" ref="J22:J40" si="17">SUM(H22:I22)</f>
        <v>10000</v>
      </c>
      <c r="K22" s="22">
        <v>2556</v>
      </c>
      <c r="L22" s="123">
        <f t="shared" ref="L22:L43" si="18">vypocetPercent(J22,K22)</f>
        <v>25.56</v>
      </c>
      <c r="M22" s="141">
        <f t="shared" si="0"/>
        <v>0</v>
      </c>
      <c r="N22" s="141">
        <f t="shared" si="15"/>
        <v>0</v>
      </c>
      <c r="O22" s="141">
        <f t="shared" si="1"/>
        <v>0</v>
      </c>
      <c r="P22" s="141">
        <f t="shared" si="2"/>
        <v>0</v>
      </c>
      <c r="Q22" s="141">
        <f t="shared" si="12"/>
        <v>0</v>
      </c>
      <c r="R22" s="141">
        <f t="shared" si="3"/>
        <v>0</v>
      </c>
      <c r="S22" s="141">
        <f t="shared" si="4"/>
        <v>0</v>
      </c>
      <c r="T22" s="141">
        <f t="shared" si="5"/>
        <v>0</v>
      </c>
      <c r="U22" s="141">
        <f t="shared" si="6"/>
        <v>0</v>
      </c>
      <c r="V22" s="141">
        <f t="shared" si="13"/>
        <v>0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</row>
    <row r="23" spans="1:26" x14ac:dyDescent="0.2">
      <c r="A23" s="2" t="s">
        <v>69</v>
      </c>
      <c r="B23" s="187" t="s">
        <v>5</v>
      </c>
      <c r="C23" s="185"/>
      <c r="D23" s="186"/>
      <c r="E23" s="61">
        <f>SUM(E21:E22)</f>
        <v>6013.27</v>
      </c>
      <c r="F23" s="61">
        <f>SUM(F21:F22)</f>
        <v>14096.69</v>
      </c>
      <c r="G23" s="61">
        <f>SUM(G21:G22)</f>
        <v>10000</v>
      </c>
      <c r="H23" s="61">
        <f>SUM(H21:H22)</f>
        <v>10000</v>
      </c>
      <c r="I23" s="64">
        <f>SUM(I21:I22)</f>
        <v>0</v>
      </c>
      <c r="J23" s="22">
        <f t="shared" si="17"/>
        <v>10000</v>
      </c>
      <c r="K23" s="61">
        <f>SUM(K21:K22)</f>
        <v>2556</v>
      </c>
      <c r="L23" s="123">
        <f t="shared" si="18"/>
        <v>25.56</v>
      </c>
      <c r="M23" s="141">
        <f t="shared" si="0"/>
        <v>6013.27</v>
      </c>
      <c r="N23" s="141">
        <f t="shared" si="15"/>
        <v>14096.69</v>
      </c>
      <c r="O23" s="141">
        <f t="shared" si="1"/>
        <v>0</v>
      </c>
      <c r="P23" s="141">
        <f t="shared" si="2"/>
        <v>10000</v>
      </c>
      <c r="Q23" s="141">
        <f t="shared" si="12"/>
        <v>0</v>
      </c>
      <c r="R23" s="141">
        <f t="shared" si="3"/>
        <v>0</v>
      </c>
      <c r="S23" s="141">
        <f t="shared" si="4"/>
        <v>0</v>
      </c>
      <c r="T23" s="141">
        <f t="shared" si="5"/>
        <v>0</v>
      </c>
      <c r="U23" s="141">
        <f t="shared" si="6"/>
        <v>10000</v>
      </c>
      <c r="V23" s="141">
        <f t="shared" si="13"/>
        <v>0</v>
      </c>
      <c r="W23" s="141">
        <f t="shared" si="7"/>
        <v>2556</v>
      </c>
      <c r="X23" s="141">
        <f t="shared" si="8"/>
        <v>0</v>
      </c>
      <c r="Y23" s="141">
        <f t="shared" si="9"/>
        <v>10000</v>
      </c>
      <c r="Z23" s="141">
        <f t="shared" si="10"/>
        <v>0</v>
      </c>
    </row>
    <row r="24" spans="1:26" x14ac:dyDescent="0.2">
      <c r="A24" s="2" t="s">
        <v>69</v>
      </c>
      <c r="B24" s="108">
        <v>43</v>
      </c>
      <c r="C24" s="2">
        <v>711</v>
      </c>
      <c r="D24" s="7" t="s">
        <v>55</v>
      </c>
      <c r="E24" s="50">
        <v>22977.9</v>
      </c>
      <c r="F24" s="30">
        <v>0</v>
      </c>
      <c r="G24" s="30">
        <v>5000</v>
      </c>
      <c r="H24" s="49">
        <v>5000</v>
      </c>
      <c r="I24" s="107">
        <v>0</v>
      </c>
      <c r="J24" s="22">
        <f t="shared" si="17"/>
        <v>5000</v>
      </c>
      <c r="K24" s="30">
        <v>1060</v>
      </c>
      <c r="L24" s="123">
        <f t="shared" si="18"/>
        <v>21.2</v>
      </c>
      <c r="M24" s="141">
        <f t="shared" si="0"/>
        <v>0</v>
      </c>
      <c r="N24" s="141">
        <f t="shared" si="15"/>
        <v>0</v>
      </c>
      <c r="O24" s="141">
        <f t="shared" si="1"/>
        <v>0</v>
      </c>
      <c r="P24" s="141">
        <f t="shared" si="2"/>
        <v>0</v>
      </c>
      <c r="Q24" s="141">
        <f t="shared" si="12"/>
        <v>0</v>
      </c>
      <c r="R24" s="141">
        <f t="shared" si="3"/>
        <v>0</v>
      </c>
      <c r="S24" s="141">
        <f t="shared" si="4"/>
        <v>0</v>
      </c>
      <c r="T24" s="141">
        <f t="shared" si="5"/>
        <v>0</v>
      </c>
      <c r="U24" s="141">
        <f t="shared" si="6"/>
        <v>0</v>
      </c>
      <c r="V24" s="141">
        <f t="shared" si="13"/>
        <v>0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</row>
    <row r="25" spans="1:26" x14ac:dyDescent="0.2">
      <c r="A25" s="2" t="s">
        <v>69</v>
      </c>
      <c r="B25" s="2">
        <v>41</v>
      </c>
      <c r="C25" s="2">
        <v>711</v>
      </c>
      <c r="D25" s="7" t="s">
        <v>55</v>
      </c>
      <c r="E25" s="50">
        <v>0</v>
      </c>
      <c r="F25" s="30">
        <v>0</v>
      </c>
      <c r="G25" s="30">
        <v>15000</v>
      </c>
      <c r="H25" s="49">
        <v>15000</v>
      </c>
      <c r="I25" s="170">
        <v>-15000</v>
      </c>
      <c r="J25" s="22">
        <f t="shared" si="17"/>
        <v>0</v>
      </c>
      <c r="K25" s="30">
        <v>0</v>
      </c>
      <c r="L25" s="123">
        <f t="shared" si="18"/>
        <v>0</v>
      </c>
      <c r="M25" s="141">
        <f t="shared" si="0"/>
        <v>0</v>
      </c>
      <c r="N25" s="141">
        <f t="shared" si="15"/>
        <v>0</v>
      </c>
      <c r="O25" s="141">
        <f t="shared" si="1"/>
        <v>0</v>
      </c>
      <c r="P25" s="141">
        <f t="shared" si="2"/>
        <v>0</v>
      </c>
      <c r="Q25" s="141">
        <f t="shared" si="12"/>
        <v>0</v>
      </c>
      <c r="R25" s="141">
        <f t="shared" si="3"/>
        <v>0</v>
      </c>
      <c r="S25" s="141">
        <f t="shared" si="4"/>
        <v>0</v>
      </c>
      <c r="T25" s="141">
        <f t="shared" si="5"/>
        <v>0</v>
      </c>
      <c r="U25" s="141">
        <f t="shared" si="6"/>
        <v>0</v>
      </c>
      <c r="V25" s="141">
        <f t="shared" si="13"/>
        <v>0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</row>
    <row r="26" spans="1:26" x14ac:dyDescent="0.2">
      <c r="A26" s="2" t="s">
        <v>69</v>
      </c>
      <c r="B26" s="2">
        <v>46</v>
      </c>
      <c r="C26" s="2">
        <v>711</v>
      </c>
      <c r="D26" s="7" t="s">
        <v>274</v>
      </c>
      <c r="E26" s="50">
        <v>0</v>
      </c>
      <c r="F26" s="30">
        <v>0</v>
      </c>
      <c r="G26" s="30">
        <v>46000</v>
      </c>
      <c r="H26" s="49">
        <v>46000</v>
      </c>
      <c r="I26" s="170">
        <v>-16000</v>
      </c>
      <c r="J26" s="22">
        <f t="shared" si="17"/>
        <v>30000</v>
      </c>
      <c r="K26" s="30">
        <v>0</v>
      </c>
      <c r="L26" s="123">
        <f t="shared" si="18"/>
        <v>0</v>
      </c>
      <c r="M26" s="141">
        <f t="shared" si="0"/>
        <v>0</v>
      </c>
      <c r="N26" s="141">
        <f t="shared" si="15"/>
        <v>0</v>
      </c>
      <c r="O26" s="141">
        <f t="shared" si="1"/>
        <v>0</v>
      </c>
      <c r="P26" s="141">
        <f t="shared" si="2"/>
        <v>0</v>
      </c>
      <c r="Q26" s="141">
        <f t="shared" si="12"/>
        <v>0</v>
      </c>
      <c r="R26" s="141">
        <f t="shared" si="3"/>
        <v>0</v>
      </c>
      <c r="S26" s="141">
        <f t="shared" si="4"/>
        <v>0</v>
      </c>
      <c r="T26" s="141">
        <f t="shared" si="5"/>
        <v>0</v>
      </c>
      <c r="U26" s="141">
        <f t="shared" si="6"/>
        <v>0</v>
      </c>
      <c r="V26" s="141">
        <f t="shared" si="13"/>
        <v>0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</row>
    <row r="27" spans="1:26" x14ac:dyDescent="0.2">
      <c r="A27" s="2" t="s">
        <v>69</v>
      </c>
      <c r="B27" s="2">
        <v>46</v>
      </c>
      <c r="C27" s="2">
        <v>716</v>
      </c>
      <c r="D27" s="7" t="s">
        <v>207</v>
      </c>
      <c r="E27" s="50">
        <v>0</v>
      </c>
      <c r="F27" s="30">
        <v>0</v>
      </c>
      <c r="G27" s="30">
        <v>0</v>
      </c>
      <c r="H27" s="49">
        <v>0</v>
      </c>
      <c r="I27" s="181">
        <v>20000</v>
      </c>
      <c r="J27" s="22">
        <f t="shared" si="17"/>
        <v>20000</v>
      </c>
      <c r="K27" s="30">
        <v>0</v>
      </c>
      <c r="L27" s="123">
        <f t="shared" si="18"/>
        <v>0</v>
      </c>
      <c r="M27" s="141">
        <f t="shared" si="0"/>
        <v>0</v>
      </c>
      <c r="N27" s="141">
        <f t="shared" si="15"/>
        <v>0</v>
      </c>
      <c r="O27" s="141">
        <f t="shared" si="1"/>
        <v>0</v>
      </c>
      <c r="P27" s="141">
        <f t="shared" si="2"/>
        <v>0</v>
      </c>
      <c r="Q27" s="141">
        <f t="shared" si="12"/>
        <v>0</v>
      </c>
      <c r="R27" s="141">
        <f t="shared" si="3"/>
        <v>0</v>
      </c>
      <c r="V27" s="141">
        <f t="shared" si="13"/>
        <v>0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</row>
    <row r="28" spans="1:26" x14ac:dyDescent="0.2">
      <c r="A28" s="2" t="s">
        <v>69</v>
      </c>
      <c r="B28" s="2">
        <v>41</v>
      </c>
      <c r="C28" s="2">
        <v>716</v>
      </c>
      <c r="D28" s="7" t="s">
        <v>207</v>
      </c>
      <c r="E28" s="49">
        <v>795</v>
      </c>
      <c r="F28" s="30">
        <v>3936</v>
      </c>
      <c r="G28" s="30">
        <v>10000</v>
      </c>
      <c r="H28" s="49">
        <v>20000</v>
      </c>
      <c r="I28" s="182">
        <v>-20000</v>
      </c>
      <c r="J28" s="22">
        <f t="shared" si="17"/>
        <v>0</v>
      </c>
      <c r="K28" s="30">
        <v>1235.04</v>
      </c>
      <c r="L28" s="123" t="str">
        <f t="shared" si="18"/>
        <v>BEZ schv</v>
      </c>
      <c r="M28" s="141">
        <f t="shared" si="0"/>
        <v>0</v>
      </c>
      <c r="N28" s="141">
        <f t="shared" si="15"/>
        <v>0</v>
      </c>
      <c r="O28" s="141">
        <f t="shared" si="1"/>
        <v>0</v>
      </c>
      <c r="P28" s="141">
        <f t="shared" si="2"/>
        <v>0</v>
      </c>
      <c r="Q28" s="141">
        <f t="shared" si="12"/>
        <v>0</v>
      </c>
      <c r="R28" s="141">
        <f t="shared" si="3"/>
        <v>0</v>
      </c>
      <c r="S28" s="141">
        <f t="shared" si="4"/>
        <v>0</v>
      </c>
      <c r="T28" s="141">
        <f t="shared" si="5"/>
        <v>0</v>
      </c>
      <c r="U28" s="141">
        <f t="shared" si="6"/>
        <v>0</v>
      </c>
      <c r="V28" s="141">
        <f t="shared" si="13"/>
        <v>0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</row>
    <row r="29" spans="1:26" x14ac:dyDescent="0.2">
      <c r="A29" s="2" t="s">
        <v>69</v>
      </c>
      <c r="B29" s="2">
        <v>41</v>
      </c>
      <c r="C29" s="2">
        <v>713</v>
      </c>
      <c r="D29" s="14" t="s">
        <v>102</v>
      </c>
      <c r="E29" s="50">
        <v>4971.8100000000004</v>
      </c>
      <c r="F29" s="30">
        <v>0</v>
      </c>
      <c r="G29" s="30">
        <v>0</v>
      </c>
      <c r="H29" s="49">
        <v>0</v>
      </c>
      <c r="I29" s="50">
        <v>0</v>
      </c>
      <c r="J29" s="22">
        <f t="shared" si="17"/>
        <v>0</v>
      </c>
      <c r="K29" s="30">
        <v>0</v>
      </c>
      <c r="L29" s="123">
        <f t="shared" si="18"/>
        <v>0</v>
      </c>
      <c r="M29" s="141">
        <f t="shared" si="0"/>
        <v>0</v>
      </c>
      <c r="N29" s="141">
        <f t="shared" si="15"/>
        <v>0</v>
      </c>
      <c r="O29" s="141">
        <f t="shared" si="1"/>
        <v>0</v>
      </c>
      <c r="P29" s="141">
        <f t="shared" si="2"/>
        <v>0</v>
      </c>
      <c r="Q29" s="141">
        <f t="shared" si="12"/>
        <v>0</v>
      </c>
      <c r="R29" s="141">
        <f t="shared" si="3"/>
        <v>0</v>
      </c>
      <c r="S29" s="141">
        <f t="shared" si="4"/>
        <v>0</v>
      </c>
      <c r="T29" s="141">
        <f t="shared" si="5"/>
        <v>0</v>
      </c>
      <c r="U29" s="141">
        <f t="shared" si="6"/>
        <v>0</v>
      </c>
      <c r="V29" s="141">
        <f t="shared" si="13"/>
        <v>0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</row>
    <row r="30" spans="1:26" x14ac:dyDescent="0.2">
      <c r="A30" s="2" t="s">
        <v>69</v>
      </c>
      <c r="B30" s="2">
        <v>41</v>
      </c>
      <c r="C30" s="2">
        <v>717</v>
      </c>
      <c r="D30" s="14" t="s">
        <v>146</v>
      </c>
      <c r="E30" s="50">
        <v>6480</v>
      </c>
      <c r="F30" s="30">
        <v>0</v>
      </c>
      <c r="G30" s="30">
        <v>0</v>
      </c>
      <c r="H30" s="49">
        <v>0</v>
      </c>
      <c r="I30" s="50">
        <v>0</v>
      </c>
      <c r="J30" s="22">
        <f t="shared" si="17"/>
        <v>0</v>
      </c>
      <c r="K30" s="30">
        <v>0</v>
      </c>
      <c r="L30" s="123">
        <f t="shared" si="18"/>
        <v>0</v>
      </c>
      <c r="M30" s="141">
        <f t="shared" si="0"/>
        <v>0</v>
      </c>
      <c r="N30" s="141">
        <f t="shared" si="15"/>
        <v>0</v>
      </c>
      <c r="O30" s="141">
        <f t="shared" si="1"/>
        <v>0</v>
      </c>
      <c r="P30" s="141">
        <f t="shared" si="2"/>
        <v>0</v>
      </c>
      <c r="Q30" s="141">
        <f t="shared" si="12"/>
        <v>0</v>
      </c>
      <c r="R30" s="141">
        <f t="shared" si="3"/>
        <v>0</v>
      </c>
      <c r="S30" s="141">
        <f t="shared" si="4"/>
        <v>0</v>
      </c>
      <c r="T30" s="141">
        <f t="shared" si="5"/>
        <v>0</v>
      </c>
      <c r="U30" s="141">
        <f t="shared" si="6"/>
        <v>0</v>
      </c>
      <c r="V30" s="141">
        <f t="shared" si="13"/>
        <v>0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</row>
    <row r="31" spans="1:26" x14ac:dyDescent="0.2">
      <c r="A31" s="2" t="s">
        <v>69</v>
      </c>
      <c r="B31" s="2">
        <v>41</v>
      </c>
      <c r="C31" s="2">
        <v>717</v>
      </c>
      <c r="D31" s="14" t="s">
        <v>103</v>
      </c>
      <c r="E31" s="50">
        <v>7258.75</v>
      </c>
      <c r="F31" s="30">
        <v>0</v>
      </c>
      <c r="G31" s="30">
        <v>0</v>
      </c>
      <c r="H31" s="49">
        <v>0</v>
      </c>
      <c r="I31" s="50">
        <v>0</v>
      </c>
      <c r="J31" s="22">
        <f t="shared" si="17"/>
        <v>0</v>
      </c>
      <c r="K31" s="30">
        <v>0</v>
      </c>
      <c r="L31" s="123">
        <f t="shared" si="18"/>
        <v>0</v>
      </c>
      <c r="M31" s="141">
        <f t="shared" si="0"/>
        <v>0</v>
      </c>
      <c r="N31" s="141">
        <f t="shared" si="15"/>
        <v>0</v>
      </c>
      <c r="O31" s="141">
        <f t="shared" si="1"/>
        <v>0</v>
      </c>
      <c r="P31" s="141">
        <f t="shared" si="2"/>
        <v>0</v>
      </c>
      <c r="Q31" s="141">
        <f t="shared" si="12"/>
        <v>0</v>
      </c>
      <c r="R31" s="141">
        <f t="shared" si="3"/>
        <v>0</v>
      </c>
      <c r="S31" s="141">
        <f t="shared" si="4"/>
        <v>0</v>
      </c>
      <c r="T31" s="141">
        <f t="shared" si="5"/>
        <v>0</v>
      </c>
      <c r="U31" s="141">
        <f t="shared" si="6"/>
        <v>0</v>
      </c>
      <c r="V31" s="141">
        <f t="shared" si="13"/>
        <v>0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</row>
    <row r="32" spans="1:26" x14ac:dyDescent="0.2">
      <c r="A32" s="2" t="s">
        <v>69</v>
      </c>
      <c r="B32" s="2">
        <v>41</v>
      </c>
      <c r="C32" s="2">
        <v>717</v>
      </c>
      <c r="D32" s="14" t="s">
        <v>230</v>
      </c>
      <c r="E32" s="50">
        <v>0</v>
      </c>
      <c r="F32" s="30">
        <v>120</v>
      </c>
      <c r="G32" s="30">
        <v>14100</v>
      </c>
      <c r="H32" s="49">
        <v>14100</v>
      </c>
      <c r="I32" s="107">
        <v>0</v>
      </c>
      <c r="J32" s="22">
        <f t="shared" si="17"/>
        <v>14100</v>
      </c>
      <c r="K32" s="30">
        <v>0</v>
      </c>
      <c r="L32" s="123">
        <f t="shared" si="18"/>
        <v>0</v>
      </c>
      <c r="M32" s="141">
        <f t="shared" si="0"/>
        <v>0</v>
      </c>
      <c r="N32" s="141">
        <f t="shared" si="15"/>
        <v>0</v>
      </c>
      <c r="O32" s="141">
        <f t="shared" si="1"/>
        <v>0</v>
      </c>
      <c r="P32" s="141">
        <f t="shared" si="2"/>
        <v>0</v>
      </c>
      <c r="Q32" s="141">
        <f t="shared" si="12"/>
        <v>0</v>
      </c>
      <c r="R32" s="141">
        <f t="shared" si="3"/>
        <v>0</v>
      </c>
      <c r="S32" s="141">
        <f t="shared" si="4"/>
        <v>0</v>
      </c>
      <c r="T32" s="141">
        <f t="shared" si="5"/>
        <v>0</v>
      </c>
      <c r="U32" s="141">
        <f t="shared" si="6"/>
        <v>0</v>
      </c>
      <c r="V32" s="141">
        <f t="shared" si="13"/>
        <v>0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</row>
    <row r="33" spans="1:26" x14ac:dyDescent="0.2">
      <c r="A33" s="2" t="s">
        <v>69</v>
      </c>
      <c r="B33" s="2">
        <v>41</v>
      </c>
      <c r="C33" s="2">
        <v>718</v>
      </c>
      <c r="D33" s="14" t="s">
        <v>202</v>
      </c>
      <c r="E33" s="50">
        <v>0</v>
      </c>
      <c r="F33" s="30">
        <v>1884.6</v>
      </c>
      <c r="G33" s="30">
        <v>0</v>
      </c>
      <c r="H33" s="49">
        <v>0</v>
      </c>
      <c r="I33" s="50">
        <v>0</v>
      </c>
      <c r="J33" s="22">
        <f t="shared" si="17"/>
        <v>0</v>
      </c>
      <c r="K33" s="30">
        <v>0</v>
      </c>
      <c r="L33" s="123">
        <f t="shared" si="18"/>
        <v>0</v>
      </c>
      <c r="M33" s="141">
        <f t="shared" si="0"/>
        <v>0</v>
      </c>
      <c r="N33" s="141">
        <f t="shared" si="15"/>
        <v>0</v>
      </c>
      <c r="O33" s="141">
        <f t="shared" si="1"/>
        <v>0</v>
      </c>
      <c r="P33" s="141">
        <f t="shared" si="2"/>
        <v>0</v>
      </c>
      <c r="Q33" s="141">
        <f t="shared" si="12"/>
        <v>0</v>
      </c>
      <c r="R33" s="141">
        <f t="shared" si="3"/>
        <v>0</v>
      </c>
      <c r="S33" s="141">
        <f t="shared" si="4"/>
        <v>0</v>
      </c>
      <c r="T33" s="141">
        <f t="shared" si="5"/>
        <v>0</v>
      </c>
      <c r="U33" s="141">
        <f t="shared" si="6"/>
        <v>0</v>
      </c>
      <c r="V33" s="141">
        <f t="shared" si="13"/>
        <v>0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</row>
    <row r="34" spans="1:26" x14ac:dyDescent="0.2">
      <c r="A34" s="2" t="s">
        <v>69</v>
      </c>
      <c r="B34" s="16" t="s">
        <v>95</v>
      </c>
      <c r="C34" s="2">
        <v>713</v>
      </c>
      <c r="D34" s="14" t="s">
        <v>104</v>
      </c>
      <c r="E34" s="50">
        <v>84520.83</v>
      </c>
      <c r="F34" s="30">
        <v>0</v>
      </c>
      <c r="G34" s="30">
        <v>0</v>
      </c>
      <c r="H34" s="49">
        <v>0</v>
      </c>
      <c r="I34" s="50">
        <v>0</v>
      </c>
      <c r="J34" s="22">
        <f t="shared" si="17"/>
        <v>0</v>
      </c>
      <c r="K34" s="30">
        <v>0</v>
      </c>
      <c r="L34" s="123">
        <f t="shared" si="18"/>
        <v>0</v>
      </c>
      <c r="M34" s="141">
        <f t="shared" si="0"/>
        <v>0</v>
      </c>
      <c r="N34" s="141">
        <f t="shared" si="15"/>
        <v>0</v>
      </c>
      <c r="O34" s="141">
        <f t="shared" si="1"/>
        <v>0</v>
      </c>
      <c r="P34" s="141">
        <f t="shared" si="2"/>
        <v>0</v>
      </c>
      <c r="Q34" s="141">
        <f t="shared" si="12"/>
        <v>0</v>
      </c>
      <c r="R34" s="141">
        <f t="shared" si="3"/>
        <v>0</v>
      </c>
      <c r="S34" s="141">
        <f t="shared" si="4"/>
        <v>0</v>
      </c>
      <c r="T34" s="141">
        <f t="shared" si="5"/>
        <v>0</v>
      </c>
      <c r="U34" s="141">
        <f t="shared" si="6"/>
        <v>0</v>
      </c>
      <c r="V34" s="141">
        <f t="shared" si="13"/>
        <v>0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</row>
    <row r="35" spans="1:26" x14ac:dyDescent="0.2">
      <c r="A35" s="2" t="s">
        <v>69</v>
      </c>
      <c r="B35" s="16" t="s">
        <v>93</v>
      </c>
      <c r="C35" s="2">
        <v>713</v>
      </c>
      <c r="D35" s="14" t="s">
        <v>104</v>
      </c>
      <c r="E35" s="50">
        <v>9943.6299999999992</v>
      </c>
      <c r="F35" s="30">
        <v>0</v>
      </c>
      <c r="G35" s="30">
        <v>0</v>
      </c>
      <c r="H35" s="49">
        <v>0</v>
      </c>
      <c r="I35" s="50">
        <v>0</v>
      </c>
      <c r="J35" s="22">
        <f t="shared" si="17"/>
        <v>0</v>
      </c>
      <c r="K35" s="30">
        <v>0</v>
      </c>
      <c r="L35" s="123">
        <f t="shared" si="18"/>
        <v>0</v>
      </c>
      <c r="M35" s="141">
        <f t="shared" si="0"/>
        <v>0</v>
      </c>
      <c r="N35" s="141">
        <f t="shared" si="15"/>
        <v>0</v>
      </c>
      <c r="O35" s="141">
        <f t="shared" si="1"/>
        <v>0</v>
      </c>
      <c r="P35" s="141">
        <f t="shared" si="2"/>
        <v>0</v>
      </c>
      <c r="Q35" s="141">
        <f t="shared" si="12"/>
        <v>0</v>
      </c>
      <c r="R35" s="141">
        <f t="shared" si="3"/>
        <v>0</v>
      </c>
      <c r="S35" s="141">
        <f t="shared" si="4"/>
        <v>0</v>
      </c>
      <c r="T35" s="141">
        <f t="shared" si="5"/>
        <v>0</v>
      </c>
      <c r="U35" s="141">
        <f t="shared" si="6"/>
        <v>0</v>
      </c>
      <c r="V35" s="141">
        <f t="shared" si="13"/>
        <v>0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</row>
    <row r="36" spans="1:26" x14ac:dyDescent="0.2">
      <c r="A36" s="2" t="s">
        <v>69</v>
      </c>
      <c r="B36" s="16" t="s">
        <v>151</v>
      </c>
      <c r="C36" s="2">
        <v>717</v>
      </c>
      <c r="D36" s="14" t="s">
        <v>103</v>
      </c>
      <c r="E36" s="50">
        <v>29181.3</v>
      </c>
      <c r="F36" s="30">
        <v>0</v>
      </c>
      <c r="G36" s="30">
        <v>0</v>
      </c>
      <c r="H36" s="49">
        <v>0</v>
      </c>
      <c r="I36" s="50">
        <v>0</v>
      </c>
      <c r="J36" s="22">
        <f t="shared" si="17"/>
        <v>0</v>
      </c>
      <c r="K36" s="30">
        <v>0</v>
      </c>
      <c r="L36" s="123">
        <f t="shared" si="18"/>
        <v>0</v>
      </c>
      <c r="M36" s="141">
        <f t="shared" si="0"/>
        <v>0</v>
      </c>
      <c r="N36" s="141">
        <f t="shared" si="15"/>
        <v>0</v>
      </c>
      <c r="O36" s="141">
        <f t="shared" si="1"/>
        <v>0</v>
      </c>
      <c r="P36" s="141">
        <f t="shared" si="2"/>
        <v>0</v>
      </c>
      <c r="Q36" s="141">
        <f t="shared" si="12"/>
        <v>0</v>
      </c>
      <c r="R36" s="141">
        <f t="shared" si="3"/>
        <v>0</v>
      </c>
      <c r="S36" s="141">
        <f t="shared" si="4"/>
        <v>0</v>
      </c>
      <c r="T36" s="141">
        <f t="shared" si="5"/>
        <v>0</v>
      </c>
      <c r="U36" s="141">
        <f t="shared" si="6"/>
        <v>0</v>
      </c>
      <c r="V36" s="141">
        <f t="shared" si="13"/>
        <v>0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</row>
    <row r="37" spans="1:26" x14ac:dyDescent="0.2">
      <c r="A37" s="2" t="s">
        <v>69</v>
      </c>
      <c r="B37" s="16" t="s">
        <v>152</v>
      </c>
      <c r="C37" s="2">
        <v>717</v>
      </c>
      <c r="D37" s="14" t="s">
        <v>103</v>
      </c>
      <c r="E37" s="50">
        <v>3433.09</v>
      </c>
      <c r="F37" s="30">
        <v>0</v>
      </c>
      <c r="G37" s="30">
        <v>0</v>
      </c>
      <c r="H37" s="49">
        <v>0</v>
      </c>
      <c r="I37" s="50">
        <v>0</v>
      </c>
      <c r="J37" s="22">
        <f t="shared" si="17"/>
        <v>0</v>
      </c>
      <c r="K37" s="30">
        <v>0</v>
      </c>
      <c r="L37" s="123">
        <f t="shared" si="18"/>
        <v>0</v>
      </c>
      <c r="M37" s="141">
        <f t="shared" si="0"/>
        <v>0</v>
      </c>
      <c r="N37" s="141">
        <f t="shared" si="15"/>
        <v>0</v>
      </c>
      <c r="O37" s="141">
        <f t="shared" si="1"/>
        <v>0</v>
      </c>
      <c r="P37" s="141">
        <f t="shared" ref="P37:P69" si="19">IF(B37="Bežný rozpočet",G37,0)</f>
        <v>0</v>
      </c>
      <c r="Q37" s="141">
        <f t="shared" si="12"/>
        <v>0</v>
      </c>
      <c r="R37" s="141">
        <f t="shared" ref="R37:R69" si="20">IF(B37="Kapitálový rozpočet",E37,0)</f>
        <v>0</v>
      </c>
      <c r="S37" s="141">
        <f t="shared" ref="S37:S69" si="21">IF(B37="Bežný rozpočet",I37,0)</f>
        <v>0</v>
      </c>
      <c r="T37" s="141">
        <f t="shared" ref="T37:T100" si="22">IF(B37="Kapitálový rozpočet",I37,0)</f>
        <v>0</v>
      </c>
      <c r="U37" s="141">
        <f t="shared" ref="U37:U100" si="23">IF(B37="Bežný rozpočet",J37,0)</f>
        <v>0</v>
      </c>
      <c r="V37" s="141">
        <f t="shared" si="13"/>
        <v>0</v>
      </c>
      <c r="W37" s="141">
        <f t="shared" ref="W37:W69" si="24">IF(B37="Bežný rozpočet",K37,0)</f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</row>
    <row r="38" spans="1:26" x14ac:dyDescent="0.2">
      <c r="A38" s="2" t="s">
        <v>69</v>
      </c>
      <c r="B38" s="2">
        <v>41</v>
      </c>
      <c r="C38" s="2">
        <v>713</v>
      </c>
      <c r="D38" s="14" t="s">
        <v>275</v>
      </c>
      <c r="E38" s="50">
        <v>0</v>
      </c>
      <c r="F38" s="30">
        <v>43211</v>
      </c>
      <c r="G38" s="49">
        <v>0</v>
      </c>
      <c r="H38" s="49">
        <v>0</v>
      </c>
      <c r="I38" s="50">
        <v>0</v>
      </c>
      <c r="J38" s="22">
        <f t="shared" si="17"/>
        <v>0</v>
      </c>
      <c r="K38" s="30">
        <v>0</v>
      </c>
      <c r="L38" s="123">
        <f t="shared" si="18"/>
        <v>0</v>
      </c>
      <c r="M38" s="141">
        <f t="shared" si="0"/>
        <v>0</v>
      </c>
      <c r="N38" s="141">
        <f t="shared" si="15"/>
        <v>0</v>
      </c>
      <c r="O38" s="141">
        <f t="shared" si="1"/>
        <v>0</v>
      </c>
      <c r="P38" s="141">
        <f t="shared" si="19"/>
        <v>0</v>
      </c>
      <c r="Q38" s="141">
        <f t="shared" si="12"/>
        <v>0</v>
      </c>
      <c r="R38" s="141">
        <f t="shared" si="20"/>
        <v>0</v>
      </c>
      <c r="S38" s="141">
        <f t="shared" si="21"/>
        <v>0</v>
      </c>
      <c r="T38" s="141">
        <f t="shared" si="22"/>
        <v>0</v>
      </c>
      <c r="U38" s="141">
        <f t="shared" si="23"/>
        <v>0</v>
      </c>
      <c r="V38" s="141">
        <f t="shared" si="13"/>
        <v>0</v>
      </c>
      <c r="W38" s="141">
        <f t="shared" si="24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</row>
    <row r="39" spans="1:26" x14ac:dyDescent="0.2">
      <c r="A39" s="2" t="s">
        <v>69</v>
      </c>
      <c r="B39" s="2">
        <v>41</v>
      </c>
      <c r="C39" s="2">
        <v>713</v>
      </c>
      <c r="D39" s="14" t="s">
        <v>115</v>
      </c>
      <c r="E39" s="50">
        <v>4610.1000000000004</v>
      </c>
      <c r="F39" s="30">
        <v>0</v>
      </c>
      <c r="G39" s="50">
        <v>0</v>
      </c>
      <c r="H39" s="50">
        <v>0</v>
      </c>
      <c r="I39" s="107">
        <v>0</v>
      </c>
      <c r="J39" s="22">
        <f t="shared" si="17"/>
        <v>0</v>
      </c>
      <c r="K39" s="30">
        <v>0</v>
      </c>
      <c r="L39" s="123">
        <f t="shared" si="18"/>
        <v>0</v>
      </c>
      <c r="M39" s="141">
        <f t="shared" si="0"/>
        <v>0</v>
      </c>
      <c r="N39" s="141">
        <f t="shared" si="15"/>
        <v>0</v>
      </c>
      <c r="O39" s="141">
        <f t="shared" si="1"/>
        <v>0</v>
      </c>
      <c r="P39" s="141">
        <f t="shared" si="19"/>
        <v>0</v>
      </c>
      <c r="Q39" s="141">
        <f t="shared" si="12"/>
        <v>0</v>
      </c>
      <c r="R39" s="141">
        <f t="shared" si="20"/>
        <v>0</v>
      </c>
      <c r="S39" s="141">
        <f t="shared" si="21"/>
        <v>0</v>
      </c>
      <c r="T39" s="141">
        <f t="shared" si="22"/>
        <v>0</v>
      </c>
      <c r="U39" s="141">
        <f t="shared" si="23"/>
        <v>0</v>
      </c>
      <c r="V39" s="141">
        <f t="shared" si="13"/>
        <v>0</v>
      </c>
      <c r="W39" s="141">
        <f t="shared" si="24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</row>
    <row r="40" spans="1:26" x14ac:dyDescent="0.2">
      <c r="A40" s="2" t="s">
        <v>69</v>
      </c>
      <c r="B40" s="2">
        <v>43</v>
      </c>
      <c r="C40" s="2">
        <v>713</v>
      </c>
      <c r="D40" s="14" t="s">
        <v>115</v>
      </c>
      <c r="E40" s="50">
        <v>2273.1</v>
      </c>
      <c r="F40" s="30">
        <v>0</v>
      </c>
      <c r="G40" s="50">
        <v>0</v>
      </c>
      <c r="H40" s="50">
        <v>0</v>
      </c>
      <c r="I40" s="50">
        <v>0</v>
      </c>
      <c r="J40" s="22">
        <f t="shared" si="17"/>
        <v>0</v>
      </c>
      <c r="K40" s="30">
        <v>0</v>
      </c>
      <c r="L40" s="123">
        <f t="shared" si="18"/>
        <v>0</v>
      </c>
      <c r="M40" s="141">
        <f t="shared" si="0"/>
        <v>0</v>
      </c>
      <c r="N40" s="141">
        <f t="shared" si="15"/>
        <v>0</v>
      </c>
      <c r="O40" s="141">
        <f t="shared" si="1"/>
        <v>0</v>
      </c>
      <c r="P40" s="141">
        <f t="shared" si="19"/>
        <v>0</v>
      </c>
      <c r="Q40" s="141">
        <f t="shared" si="12"/>
        <v>0</v>
      </c>
      <c r="R40" s="141">
        <f t="shared" si="20"/>
        <v>0</v>
      </c>
      <c r="S40" s="141">
        <f t="shared" si="21"/>
        <v>0</v>
      </c>
      <c r="T40" s="141">
        <f t="shared" si="22"/>
        <v>0</v>
      </c>
      <c r="U40" s="141">
        <f t="shared" si="23"/>
        <v>0</v>
      </c>
      <c r="V40" s="141">
        <f t="shared" si="13"/>
        <v>0</v>
      </c>
      <c r="W40" s="141">
        <f t="shared" si="24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</row>
    <row r="41" spans="1:26" x14ac:dyDescent="0.2">
      <c r="A41" s="2" t="s">
        <v>69</v>
      </c>
      <c r="B41" s="109">
        <v>46</v>
      </c>
      <c r="C41" s="80">
        <v>717</v>
      </c>
      <c r="D41" s="14" t="s">
        <v>145</v>
      </c>
      <c r="E41" s="51">
        <v>0</v>
      </c>
      <c r="F41" s="51">
        <v>9329.36</v>
      </c>
      <c r="G41" s="51">
        <v>0</v>
      </c>
      <c r="H41" s="51">
        <v>0</v>
      </c>
      <c r="I41" s="51">
        <v>0</v>
      </c>
      <c r="J41" s="22">
        <f>SUM(H41:I41)</f>
        <v>0</v>
      </c>
      <c r="K41" s="51">
        <v>0</v>
      </c>
      <c r="L41" s="123">
        <f t="shared" si="18"/>
        <v>0</v>
      </c>
      <c r="M41" s="141">
        <f t="shared" si="0"/>
        <v>0</v>
      </c>
      <c r="N41" s="141">
        <f t="shared" si="15"/>
        <v>0</v>
      </c>
      <c r="O41" s="141">
        <f t="shared" si="1"/>
        <v>0</v>
      </c>
      <c r="P41" s="141">
        <f t="shared" si="19"/>
        <v>0</v>
      </c>
      <c r="Q41" s="141">
        <f t="shared" si="12"/>
        <v>0</v>
      </c>
      <c r="R41" s="141">
        <f t="shared" si="20"/>
        <v>0</v>
      </c>
      <c r="S41" s="141">
        <f t="shared" si="21"/>
        <v>0</v>
      </c>
      <c r="T41" s="141">
        <f t="shared" si="22"/>
        <v>0</v>
      </c>
      <c r="U41" s="141">
        <f t="shared" si="23"/>
        <v>0</v>
      </c>
      <c r="V41" s="141">
        <f t="shared" si="13"/>
        <v>0</v>
      </c>
      <c r="W41" s="141">
        <f t="shared" si="24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</row>
    <row r="42" spans="1:26" x14ac:dyDescent="0.2">
      <c r="A42" s="2" t="s">
        <v>69</v>
      </c>
      <c r="B42" s="198" t="s">
        <v>7</v>
      </c>
      <c r="C42" s="199"/>
      <c r="D42" s="200"/>
      <c r="E42" s="51">
        <f>SUM(E24:E41)</f>
        <v>176445.51</v>
      </c>
      <c r="F42" s="51">
        <f>SUM(F24:F41)</f>
        <v>58480.959999999999</v>
      </c>
      <c r="G42" s="51">
        <f>SUM(G24:G41)</f>
        <v>90100</v>
      </c>
      <c r="H42" s="51">
        <f>SUM(H24:H41)</f>
        <v>100100</v>
      </c>
      <c r="I42" s="162">
        <f>SUM(I24:I41)</f>
        <v>-31000</v>
      </c>
      <c r="J42" s="22">
        <f>SUM(H42:I42)</f>
        <v>69100</v>
      </c>
      <c r="K42" s="51">
        <f>SUM(K24:K41)</f>
        <v>2295.04</v>
      </c>
      <c r="L42" s="123">
        <f t="shared" si="18"/>
        <v>3.3213314037626627</v>
      </c>
      <c r="M42" s="141">
        <f t="shared" si="0"/>
        <v>0</v>
      </c>
      <c r="N42" s="141">
        <f t="shared" si="15"/>
        <v>0</v>
      </c>
      <c r="O42" s="141">
        <f t="shared" si="1"/>
        <v>90100</v>
      </c>
      <c r="P42" s="141">
        <f t="shared" si="19"/>
        <v>0</v>
      </c>
      <c r="Q42" s="141">
        <f>IF(B42="Kapitálový rozpočet",F42,0)</f>
        <v>58480.959999999999</v>
      </c>
      <c r="R42" s="141">
        <f t="shared" si="20"/>
        <v>176445.51</v>
      </c>
      <c r="S42" s="141">
        <f t="shared" si="21"/>
        <v>0</v>
      </c>
      <c r="T42" s="141">
        <f t="shared" si="22"/>
        <v>-31000</v>
      </c>
      <c r="U42" s="141">
        <f t="shared" si="23"/>
        <v>0</v>
      </c>
      <c r="V42" s="141">
        <f t="shared" si="13"/>
        <v>100100</v>
      </c>
      <c r="W42" s="141">
        <f t="shared" si="24"/>
        <v>0</v>
      </c>
      <c r="X42" s="141">
        <f t="shared" si="8"/>
        <v>2295.04</v>
      </c>
      <c r="Y42" s="141">
        <f t="shared" si="9"/>
        <v>0</v>
      </c>
      <c r="Z42" s="141">
        <f t="shared" si="10"/>
        <v>69100</v>
      </c>
    </row>
    <row r="43" spans="1:26" x14ac:dyDescent="0.2">
      <c r="A43" s="2" t="s">
        <v>69</v>
      </c>
      <c r="B43" s="198" t="s">
        <v>17</v>
      </c>
      <c r="C43" s="199"/>
      <c r="D43" s="200"/>
      <c r="E43" s="51">
        <f>SUM(E42,E23)</f>
        <v>182458.78</v>
      </c>
      <c r="F43" s="51">
        <f>SUM(F42,F23)</f>
        <v>72577.649999999994</v>
      </c>
      <c r="G43" s="51">
        <f>SUM(G42,G23)</f>
        <v>100100</v>
      </c>
      <c r="H43" s="51">
        <f>SUM(H42,H23)</f>
        <v>110100</v>
      </c>
      <c r="I43" s="162">
        <f>SUM(I42,I23)</f>
        <v>-31000</v>
      </c>
      <c r="J43" s="22">
        <f>SUM(H43:I43)</f>
        <v>79100</v>
      </c>
      <c r="K43" s="51">
        <f>SUM(K42,K23)</f>
        <v>4851.04</v>
      </c>
      <c r="L43" s="123">
        <f t="shared" si="18"/>
        <v>6.1327939317319844</v>
      </c>
      <c r="M43" s="141">
        <f t="shared" si="0"/>
        <v>0</v>
      </c>
      <c r="N43" s="141">
        <f t="shared" si="15"/>
        <v>0</v>
      </c>
      <c r="O43" s="141">
        <f t="shared" si="1"/>
        <v>0</v>
      </c>
      <c r="P43" s="141">
        <f t="shared" si="19"/>
        <v>0</v>
      </c>
      <c r="Q43" s="141">
        <f t="shared" ref="Q43:Q107" si="25">IF(B43="Kapitálový rozpočet",F43,0)</f>
        <v>0</v>
      </c>
      <c r="R43" s="141">
        <f t="shared" si="20"/>
        <v>0</v>
      </c>
      <c r="S43" s="141">
        <f t="shared" si="21"/>
        <v>0</v>
      </c>
      <c r="T43" s="141">
        <f t="shared" si="22"/>
        <v>0</v>
      </c>
      <c r="U43" s="141">
        <f t="shared" si="23"/>
        <v>0</v>
      </c>
      <c r="V43" s="141">
        <f t="shared" si="13"/>
        <v>0</v>
      </c>
      <c r="W43" s="141">
        <f t="shared" si="24"/>
        <v>0</v>
      </c>
      <c r="X43" s="141">
        <f t="shared" si="8"/>
        <v>0</v>
      </c>
      <c r="Y43" s="141">
        <f t="shared" si="9"/>
        <v>0</v>
      </c>
      <c r="Z43" s="141">
        <f t="shared" si="10"/>
        <v>0</v>
      </c>
    </row>
    <row r="44" spans="1:26" ht="14.25" thickTop="1" thickBot="1" x14ac:dyDescent="0.25">
      <c r="A44" s="230" t="s">
        <v>174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6"/>
      <c r="M44" s="141">
        <f t="shared" si="0"/>
        <v>0</v>
      </c>
      <c r="N44" s="141">
        <f t="shared" si="15"/>
        <v>0</v>
      </c>
      <c r="O44" s="141">
        <f t="shared" si="1"/>
        <v>0</v>
      </c>
      <c r="P44" s="141">
        <f t="shared" si="19"/>
        <v>0</v>
      </c>
      <c r="Q44" s="141">
        <f t="shared" si="25"/>
        <v>0</v>
      </c>
      <c r="R44" s="141">
        <f t="shared" si="20"/>
        <v>0</v>
      </c>
      <c r="S44" s="141">
        <f t="shared" si="21"/>
        <v>0</v>
      </c>
      <c r="T44" s="141">
        <f t="shared" si="22"/>
        <v>0</v>
      </c>
      <c r="U44" s="141">
        <f t="shared" si="23"/>
        <v>0</v>
      </c>
      <c r="V44" s="141">
        <f t="shared" si="13"/>
        <v>0</v>
      </c>
      <c r="W44" s="141">
        <f t="shared" si="24"/>
        <v>0</v>
      </c>
      <c r="X44" s="141">
        <f t="shared" si="8"/>
        <v>0</v>
      </c>
      <c r="Y44" s="141">
        <f t="shared" si="9"/>
        <v>0</v>
      </c>
      <c r="Z44" s="141">
        <f t="shared" si="10"/>
        <v>0</v>
      </c>
    </row>
    <row r="45" spans="1:26" x14ac:dyDescent="0.2">
      <c r="A45" s="204" t="s">
        <v>175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3"/>
      <c r="M45" s="141">
        <f t="shared" si="0"/>
        <v>0</v>
      </c>
      <c r="N45" s="141">
        <f t="shared" si="15"/>
        <v>0</v>
      </c>
      <c r="O45" s="141">
        <f t="shared" si="1"/>
        <v>0</v>
      </c>
      <c r="P45" s="141">
        <f t="shared" si="19"/>
        <v>0</v>
      </c>
      <c r="Q45" s="141">
        <f t="shared" si="25"/>
        <v>0</v>
      </c>
      <c r="R45" s="141">
        <f t="shared" si="20"/>
        <v>0</v>
      </c>
      <c r="S45" s="141">
        <f t="shared" si="21"/>
        <v>0</v>
      </c>
      <c r="T45" s="141">
        <f t="shared" si="22"/>
        <v>0</v>
      </c>
      <c r="U45" s="141">
        <f t="shared" si="23"/>
        <v>0</v>
      </c>
      <c r="V45" s="141">
        <f t="shared" si="13"/>
        <v>0</v>
      </c>
      <c r="W45" s="141">
        <f t="shared" si="24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</row>
    <row r="46" spans="1:26" x14ac:dyDescent="0.2">
      <c r="A46" s="2" t="s">
        <v>8</v>
      </c>
      <c r="B46" s="2">
        <v>41</v>
      </c>
      <c r="C46" s="2">
        <v>633</v>
      </c>
      <c r="D46" s="16" t="s">
        <v>116</v>
      </c>
      <c r="E46" s="37">
        <v>2246.2800000000002</v>
      </c>
      <c r="F46" s="22">
        <v>0</v>
      </c>
      <c r="G46" s="22">
        <v>3000</v>
      </c>
      <c r="H46" s="22">
        <v>3000</v>
      </c>
      <c r="I46" s="37">
        <v>0</v>
      </c>
      <c r="J46" s="22">
        <f>SUM(H46:I46)</f>
        <v>3000</v>
      </c>
      <c r="K46" s="22">
        <v>0</v>
      </c>
      <c r="L46" s="123">
        <f>vypocetPercent(J46,K46)</f>
        <v>0</v>
      </c>
      <c r="M46" s="141">
        <f t="shared" si="0"/>
        <v>0</v>
      </c>
      <c r="N46" s="141">
        <f t="shared" si="15"/>
        <v>0</v>
      </c>
      <c r="O46" s="141">
        <f t="shared" si="1"/>
        <v>0</v>
      </c>
      <c r="P46" s="141">
        <f t="shared" si="19"/>
        <v>0</v>
      </c>
      <c r="Q46" s="141">
        <f t="shared" si="25"/>
        <v>0</v>
      </c>
      <c r="R46" s="141">
        <f t="shared" si="20"/>
        <v>0</v>
      </c>
      <c r="S46" s="141">
        <f t="shared" si="21"/>
        <v>0</v>
      </c>
      <c r="T46" s="141">
        <f t="shared" si="22"/>
        <v>0</v>
      </c>
      <c r="U46" s="141">
        <f t="shared" si="23"/>
        <v>0</v>
      </c>
      <c r="V46" s="141">
        <f t="shared" si="13"/>
        <v>0</v>
      </c>
      <c r="W46" s="141">
        <f t="shared" si="24"/>
        <v>0</v>
      </c>
      <c r="X46" s="141">
        <f t="shared" si="8"/>
        <v>0</v>
      </c>
      <c r="Y46" s="141">
        <f t="shared" si="9"/>
        <v>0</v>
      </c>
      <c r="Z46" s="141">
        <f t="shared" si="10"/>
        <v>0</v>
      </c>
    </row>
    <row r="47" spans="1:26" x14ac:dyDescent="0.2">
      <c r="A47" s="2" t="s">
        <v>8</v>
      </c>
      <c r="B47" s="2">
        <v>41</v>
      </c>
      <c r="C47" s="2">
        <v>635</v>
      </c>
      <c r="D47" s="16" t="s">
        <v>124</v>
      </c>
      <c r="E47" s="37">
        <v>540</v>
      </c>
      <c r="F47" s="22">
        <v>540</v>
      </c>
      <c r="G47" s="22">
        <v>540</v>
      </c>
      <c r="H47" s="22">
        <v>540</v>
      </c>
      <c r="I47" s="37">
        <v>0</v>
      </c>
      <c r="J47" s="22">
        <f>SUM(H47:I47)</f>
        <v>540</v>
      </c>
      <c r="K47" s="22">
        <v>0</v>
      </c>
      <c r="L47" s="123">
        <f t="shared" ref="L47:L49" si="26">vypocetPercent(J47,K47)</f>
        <v>0</v>
      </c>
      <c r="M47" s="141">
        <f t="shared" si="0"/>
        <v>0</v>
      </c>
      <c r="N47" s="141">
        <f t="shared" si="15"/>
        <v>0</v>
      </c>
      <c r="O47" s="141">
        <f t="shared" si="1"/>
        <v>0</v>
      </c>
      <c r="P47" s="141">
        <f t="shared" si="19"/>
        <v>0</v>
      </c>
      <c r="Q47" s="141">
        <f t="shared" si="25"/>
        <v>0</v>
      </c>
      <c r="R47" s="141">
        <f t="shared" si="20"/>
        <v>0</v>
      </c>
      <c r="S47" s="141">
        <f t="shared" si="21"/>
        <v>0</v>
      </c>
      <c r="T47" s="141">
        <f t="shared" si="22"/>
        <v>0</v>
      </c>
      <c r="U47" s="141">
        <f t="shared" si="23"/>
        <v>0</v>
      </c>
      <c r="V47" s="141">
        <f t="shared" si="13"/>
        <v>0</v>
      </c>
      <c r="W47" s="141">
        <f t="shared" si="24"/>
        <v>0</v>
      </c>
      <c r="X47" s="141">
        <f t="shared" si="8"/>
        <v>0</v>
      </c>
      <c r="Y47" s="141">
        <f t="shared" si="9"/>
        <v>0</v>
      </c>
      <c r="Z47" s="141">
        <f t="shared" si="10"/>
        <v>0</v>
      </c>
    </row>
    <row r="48" spans="1:26" x14ac:dyDescent="0.2">
      <c r="A48" s="17" t="s">
        <v>8</v>
      </c>
      <c r="B48" s="1">
        <v>41</v>
      </c>
      <c r="C48" s="1">
        <v>637</v>
      </c>
      <c r="D48" s="17" t="s">
        <v>117</v>
      </c>
      <c r="E48" s="40">
        <v>905.33</v>
      </c>
      <c r="F48" s="21">
        <v>913.06</v>
      </c>
      <c r="G48" s="21">
        <v>3000</v>
      </c>
      <c r="H48" s="21">
        <v>3000</v>
      </c>
      <c r="I48" s="40">
        <v>0</v>
      </c>
      <c r="J48" s="22">
        <f>SUM(H48:I48)</f>
        <v>3000</v>
      </c>
      <c r="K48" s="21">
        <v>0</v>
      </c>
      <c r="L48" s="123">
        <f t="shared" si="26"/>
        <v>0</v>
      </c>
      <c r="M48" s="141">
        <f t="shared" si="0"/>
        <v>0</v>
      </c>
      <c r="N48" s="141">
        <f t="shared" si="15"/>
        <v>0</v>
      </c>
      <c r="O48" s="141">
        <f t="shared" si="1"/>
        <v>0</v>
      </c>
      <c r="P48" s="141">
        <f t="shared" si="19"/>
        <v>0</v>
      </c>
      <c r="Q48" s="141">
        <f t="shared" si="25"/>
        <v>0</v>
      </c>
      <c r="R48" s="141">
        <f t="shared" si="20"/>
        <v>0</v>
      </c>
      <c r="S48" s="141">
        <f t="shared" si="21"/>
        <v>0</v>
      </c>
      <c r="T48" s="141">
        <f t="shared" si="22"/>
        <v>0</v>
      </c>
      <c r="U48" s="141">
        <f t="shared" si="23"/>
        <v>0</v>
      </c>
      <c r="V48" s="141">
        <f t="shared" si="13"/>
        <v>0</v>
      </c>
      <c r="W48" s="141">
        <f t="shared" si="24"/>
        <v>0</v>
      </c>
      <c r="X48" s="141">
        <f t="shared" si="8"/>
        <v>0</v>
      </c>
      <c r="Y48" s="141">
        <f t="shared" si="9"/>
        <v>0</v>
      </c>
      <c r="Z48" s="141">
        <f t="shared" si="10"/>
        <v>0</v>
      </c>
    </row>
    <row r="49" spans="1:26" x14ac:dyDescent="0.2">
      <c r="A49" s="3" t="s">
        <v>8</v>
      </c>
      <c r="B49" s="188" t="s">
        <v>5</v>
      </c>
      <c r="C49" s="189"/>
      <c r="D49" s="190"/>
      <c r="E49" s="30">
        <f>SUM(E46:E48)</f>
        <v>3691.61</v>
      </c>
      <c r="F49" s="30">
        <f>SUM(F46:F48)</f>
        <v>1453.06</v>
      </c>
      <c r="G49" s="30">
        <f>SUM(G46:G48)</f>
        <v>6540</v>
      </c>
      <c r="H49" s="30">
        <f>SUM(H46:H48)</f>
        <v>6540</v>
      </c>
      <c r="I49" s="51">
        <f>SUM(I46:I48)</f>
        <v>0</v>
      </c>
      <c r="J49" s="22">
        <f>SUM(H49:I49)</f>
        <v>6540</v>
      </c>
      <c r="K49" s="30">
        <f>SUM(K46:K48)</f>
        <v>0</v>
      </c>
      <c r="L49" s="123">
        <f t="shared" si="26"/>
        <v>0</v>
      </c>
      <c r="M49" s="141">
        <f t="shared" si="0"/>
        <v>3691.61</v>
      </c>
      <c r="N49" s="141">
        <f t="shared" si="15"/>
        <v>1453.06</v>
      </c>
      <c r="O49" s="141">
        <f t="shared" si="1"/>
        <v>0</v>
      </c>
      <c r="P49" s="141">
        <f t="shared" si="19"/>
        <v>6540</v>
      </c>
      <c r="Q49" s="141">
        <f t="shared" si="25"/>
        <v>0</v>
      </c>
      <c r="R49" s="141">
        <f t="shared" si="20"/>
        <v>0</v>
      </c>
      <c r="S49" s="141">
        <f t="shared" si="21"/>
        <v>0</v>
      </c>
      <c r="T49" s="141">
        <f t="shared" si="22"/>
        <v>0</v>
      </c>
      <c r="U49" s="141">
        <f t="shared" si="23"/>
        <v>6540</v>
      </c>
      <c r="V49" s="141">
        <f t="shared" si="13"/>
        <v>0</v>
      </c>
      <c r="W49" s="141">
        <f t="shared" si="24"/>
        <v>0</v>
      </c>
      <c r="X49" s="141">
        <f t="shared" si="8"/>
        <v>0</v>
      </c>
      <c r="Y49" s="141">
        <f t="shared" si="9"/>
        <v>6540</v>
      </c>
      <c r="Z49" s="141">
        <f t="shared" si="10"/>
        <v>0</v>
      </c>
    </row>
    <row r="50" spans="1:26" ht="14.25" thickTop="1" thickBot="1" x14ac:dyDescent="0.25">
      <c r="A50" s="230" t="s">
        <v>80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41">
        <f t="shared" si="0"/>
        <v>0</v>
      </c>
      <c r="N50" s="141">
        <f t="shared" si="15"/>
        <v>0</v>
      </c>
      <c r="O50" s="141">
        <f t="shared" si="1"/>
        <v>0</v>
      </c>
      <c r="P50" s="141">
        <f t="shared" si="19"/>
        <v>0</v>
      </c>
      <c r="Q50" s="141">
        <f t="shared" si="25"/>
        <v>0</v>
      </c>
      <c r="R50" s="141">
        <f t="shared" si="20"/>
        <v>0</v>
      </c>
      <c r="S50" s="141">
        <f t="shared" si="21"/>
        <v>0</v>
      </c>
      <c r="T50" s="141">
        <f t="shared" si="22"/>
        <v>0</v>
      </c>
      <c r="U50" s="141">
        <f t="shared" si="23"/>
        <v>0</v>
      </c>
      <c r="V50" s="141">
        <f t="shared" si="13"/>
        <v>0</v>
      </c>
      <c r="W50" s="141">
        <f t="shared" si="24"/>
        <v>0</v>
      </c>
      <c r="X50" s="141">
        <f t="shared" si="8"/>
        <v>0</v>
      </c>
      <c r="Y50" s="141">
        <f t="shared" si="9"/>
        <v>0</v>
      </c>
      <c r="Z50" s="141">
        <f t="shared" si="10"/>
        <v>0</v>
      </c>
    </row>
    <row r="51" spans="1:26" ht="13.5" thickTop="1" x14ac:dyDescent="0.2">
      <c r="A51" s="207" t="s">
        <v>177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9"/>
      <c r="M51" s="141">
        <f t="shared" si="0"/>
        <v>0</v>
      </c>
      <c r="N51" s="141">
        <f t="shared" si="15"/>
        <v>0</v>
      </c>
      <c r="O51" s="141">
        <f t="shared" si="1"/>
        <v>0</v>
      </c>
      <c r="P51" s="141">
        <f t="shared" si="19"/>
        <v>0</v>
      </c>
      <c r="Q51" s="141">
        <f t="shared" si="25"/>
        <v>0</v>
      </c>
      <c r="R51" s="141">
        <f t="shared" si="20"/>
        <v>0</v>
      </c>
      <c r="S51" s="141">
        <f t="shared" si="21"/>
        <v>0</v>
      </c>
      <c r="T51" s="141">
        <f t="shared" si="22"/>
        <v>0</v>
      </c>
      <c r="U51" s="141">
        <f t="shared" si="23"/>
        <v>0</v>
      </c>
      <c r="V51" s="141">
        <f t="shared" si="13"/>
        <v>0</v>
      </c>
      <c r="W51" s="141">
        <f t="shared" si="24"/>
        <v>0</v>
      </c>
      <c r="X51" s="141">
        <f t="shared" si="8"/>
        <v>0</v>
      </c>
      <c r="Y51" s="141">
        <f t="shared" si="9"/>
        <v>0</v>
      </c>
      <c r="Z51" s="141">
        <f t="shared" si="10"/>
        <v>0</v>
      </c>
    </row>
    <row r="52" spans="1:26" x14ac:dyDescent="0.2">
      <c r="A52" s="16" t="s">
        <v>9</v>
      </c>
      <c r="B52" s="2">
        <v>41</v>
      </c>
      <c r="C52" s="6">
        <v>632</v>
      </c>
      <c r="D52" s="11" t="s">
        <v>67</v>
      </c>
      <c r="E52" s="44">
        <v>7547.95</v>
      </c>
      <c r="F52" s="22">
        <v>8823.42</v>
      </c>
      <c r="G52" s="22">
        <v>9400</v>
      </c>
      <c r="H52" s="44">
        <v>13500</v>
      </c>
      <c r="I52" s="149">
        <v>0</v>
      </c>
      <c r="J52" s="22">
        <f>SUM(H52:I52)</f>
        <v>13500</v>
      </c>
      <c r="K52" s="22">
        <v>3911.7</v>
      </c>
      <c r="L52" s="123">
        <f>vypocetPercent(J52,K52)</f>
        <v>28.975555555555555</v>
      </c>
      <c r="M52" s="141">
        <f t="shared" si="0"/>
        <v>0</v>
      </c>
      <c r="N52" s="141">
        <f t="shared" si="15"/>
        <v>0</v>
      </c>
      <c r="O52" s="141">
        <f t="shared" si="1"/>
        <v>0</v>
      </c>
      <c r="P52" s="141">
        <f t="shared" si="19"/>
        <v>0</v>
      </c>
      <c r="Q52" s="141">
        <f t="shared" si="25"/>
        <v>0</v>
      </c>
      <c r="R52" s="141">
        <f t="shared" si="20"/>
        <v>0</v>
      </c>
      <c r="S52" s="141">
        <f t="shared" si="21"/>
        <v>0</v>
      </c>
      <c r="T52" s="141">
        <f t="shared" si="22"/>
        <v>0</v>
      </c>
      <c r="U52" s="141">
        <f t="shared" si="23"/>
        <v>0</v>
      </c>
      <c r="V52" s="141">
        <f t="shared" si="13"/>
        <v>0</v>
      </c>
      <c r="W52" s="141">
        <f t="shared" si="24"/>
        <v>0</v>
      </c>
      <c r="X52" s="141">
        <f t="shared" si="8"/>
        <v>0</v>
      </c>
      <c r="Y52" s="141">
        <f t="shared" si="9"/>
        <v>0</v>
      </c>
      <c r="Z52" s="141">
        <f t="shared" si="10"/>
        <v>0</v>
      </c>
    </row>
    <row r="53" spans="1:26" x14ac:dyDescent="0.2">
      <c r="A53" s="16" t="s">
        <v>9</v>
      </c>
      <c r="B53" s="1">
        <v>41</v>
      </c>
      <c r="C53" s="13">
        <v>635</v>
      </c>
      <c r="D53" s="99" t="s">
        <v>248</v>
      </c>
      <c r="E53" s="48">
        <v>151.19999999999999</v>
      </c>
      <c r="F53" s="21">
        <v>71.08</v>
      </c>
      <c r="G53" s="21">
        <v>2000</v>
      </c>
      <c r="H53" s="48">
        <v>2000</v>
      </c>
      <c r="I53" s="171">
        <v>1000</v>
      </c>
      <c r="J53" s="22">
        <f t="shared" ref="J53:J67" si="27">SUM(H53:I53)</f>
        <v>3000</v>
      </c>
      <c r="K53" s="21">
        <v>1314.32</v>
      </c>
      <c r="L53" s="123">
        <f t="shared" ref="L53:L68" si="28">vypocetPercent(J53,K53)</f>
        <v>43.810666666666663</v>
      </c>
      <c r="M53" s="141">
        <f t="shared" si="0"/>
        <v>0</v>
      </c>
      <c r="N53" s="141">
        <f t="shared" si="15"/>
        <v>0</v>
      </c>
      <c r="O53" s="141">
        <f t="shared" si="1"/>
        <v>0</v>
      </c>
      <c r="P53" s="141">
        <f t="shared" si="19"/>
        <v>0</v>
      </c>
      <c r="Q53" s="141">
        <f t="shared" si="25"/>
        <v>0</v>
      </c>
      <c r="R53" s="141">
        <f t="shared" si="20"/>
        <v>0</v>
      </c>
      <c r="S53" s="141">
        <f t="shared" si="21"/>
        <v>0</v>
      </c>
      <c r="T53" s="141">
        <f t="shared" si="22"/>
        <v>0</v>
      </c>
      <c r="U53" s="141">
        <f t="shared" si="23"/>
        <v>0</v>
      </c>
      <c r="V53" s="141">
        <f t="shared" si="13"/>
        <v>0</v>
      </c>
      <c r="W53" s="141">
        <f t="shared" si="24"/>
        <v>0</v>
      </c>
      <c r="X53" s="141">
        <f t="shared" si="8"/>
        <v>0</v>
      </c>
      <c r="Y53" s="141">
        <f t="shared" si="9"/>
        <v>0</v>
      </c>
      <c r="Z53" s="141">
        <f t="shared" si="10"/>
        <v>0</v>
      </c>
    </row>
    <row r="54" spans="1:26" ht="13.5" customHeight="1" x14ac:dyDescent="0.2">
      <c r="A54" s="16" t="s">
        <v>9</v>
      </c>
      <c r="B54" s="1">
        <v>41</v>
      </c>
      <c r="C54" s="1">
        <v>637</v>
      </c>
      <c r="D54" s="17" t="s">
        <v>131</v>
      </c>
      <c r="E54" s="48">
        <v>189.84</v>
      </c>
      <c r="F54" s="21">
        <v>0</v>
      </c>
      <c r="G54" s="21">
        <v>0</v>
      </c>
      <c r="H54" s="48">
        <v>0</v>
      </c>
      <c r="I54" s="113">
        <v>0</v>
      </c>
      <c r="J54" s="22">
        <f t="shared" si="27"/>
        <v>0</v>
      </c>
      <c r="K54" s="21">
        <v>0</v>
      </c>
      <c r="L54" s="123">
        <f t="shared" si="28"/>
        <v>0</v>
      </c>
      <c r="M54" s="141">
        <f t="shared" si="0"/>
        <v>0</v>
      </c>
      <c r="N54" s="141">
        <f t="shared" si="15"/>
        <v>0</v>
      </c>
      <c r="O54" s="141">
        <f t="shared" si="1"/>
        <v>0</v>
      </c>
      <c r="P54" s="141">
        <f t="shared" si="19"/>
        <v>0</v>
      </c>
      <c r="Q54" s="141">
        <f t="shared" si="25"/>
        <v>0</v>
      </c>
      <c r="R54" s="141">
        <f t="shared" si="20"/>
        <v>0</v>
      </c>
      <c r="S54" s="141">
        <f t="shared" si="21"/>
        <v>0</v>
      </c>
      <c r="T54" s="141">
        <f t="shared" si="22"/>
        <v>0</v>
      </c>
      <c r="U54" s="141">
        <f t="shared" si="23"/>
        <v>0</v>
      </c>
      <c r="V54" s="141">
        <f t="shared" si="13"/>
        <v>0</v>
      </c>
      <c r="W54" s="141">
        <f t="shared" si="24"/>
        <v>0</v>
      </c>
      <c r="X54" s="141">
        <f t="shared" si="8"/>
        <v>0</v>
      </c>
      <c r="Y54" s="141">
        <f t="shared" si="9"/>
        <v>0</v>
      </c>
      <c r="Z54" s="141">
        <f t="shared" si="10"/>
        <v>0</v>
      </c>
    </row>
    <row r="55" spans="1:26" ht="13.5" customHeight="1" x14ac:dyDescent="0.2">
      <c r="A55" s="16" t="s">
        <v>9</v>
      </c>
      <c r="B55" s="2">
        <v>41</v>
      </c>
      <c r="C55" s="6">
        <v>632</v>
      </c>
      <c r="D55" s="17" t="s">
        <v>178</v>
      </c>
      <c r="E55" s="48">
        <v>0</v>
      </c>
      <c r="F55" s="21">
        <v>1583.1</v>
      </c>
      <c r="G55" s="21">
        <v>2000</v>
      </c>
      <c r="H55" s="48">
        <v>2000</v>
      </c>
      <c r="I55" s="113">
        <v>0</v>
      </c>
      <c r="J55" s="22">
        <f t="shared" si="27"/>
        <v>2000</v>
      </c>
      <c r="K55" s="21">
        <v>689.57</v>
      </c>
      <c r="L55" s="123">
        <f t="shared" si="28"/>
        <v>34.478500000000004</v>
      </c>
      <c r="M55" s="141">
        <f t="shared" si="0"/>
        <v>0</v>
      </c>
      <c r="N55" s="141">
        <f t="shared" si="15"/>
        <v>0</v>
      </c>
      <c r="O55" s="141">
        <f t="shared" si="1"/>
        <v>0</v>
      </c>
      <c r="P55" s="141">
        <f t="shared" si="19"/>
        <v>0</v>
      </c>
      <c r="Q55" s="141">
        <f t="shared" si="25"/>
        <v>0</v>
      </c>
      <c r="R55" s="141">
        <f t="shared" si="20"/>
        <v>0</v>
      </c>
      <c r="S55" s="141">
        <f t="shared" si="21"/>
        <v>0</v>
      </c>
      <c r="T55" s="141">
        <f t="shared" si="22"/>
        <v>0</v>
      </c>
      <c r="U55" s="141">
        <f t="shared" si="23"/>
        <v>0</v>
      </c>
      <c r="V55" s="141">
        <f t="shared" si="13"/>
        <v>0</v>
      </c>
      <c r="W55" s="141">
        <f t="shared" si="24"/>
        <v>0</v>
      </c>
      <c r="X55" s="141">
        <f t="shared" si="8"/>
        <v>0</v>
      </c>
      <c r="Y55" s="141">
        <f t="shared" si="9"/>
        <v>0</v>
      </c>
      <c r="Z55" s="141">
        <f t="shared" si="10"/>
        <v>0</v>
      </c>
    </row>
    <row r="56" spans="1:26" ht="13.5" customHeight="1" x14ac:dyDescent="0.2">
      <c r="A56" s="16" t="s">
        <v>9</v>
      </c>
      <c r="B56" s="1">
        <v>41</v>
      </c>
      <c r="C56" s="1">
        <v>635</v>
      </c>
      <c r="D56" s="17" t="s">
        <v>218</v>
      </c>
      <c r="E56" s="21">
        <v>72087.179999999993</v>
      </c>
      <c r="F56" s="21">
        <v>0</v>
      </c>
      <c r="G56" s="21">
        <v>0</v>
      </c>
      <c r="H56" s="21">
        <v>0</v>
      </c>
      <c r="I56" s="40">
        <v>0</v>
      </c>
      <c r="J56" s="22">
        <f t="shared" si="27"/>
        <v>0</v>
      </c>
      <c r="K56" s="21">
        <v>0</v>
      </c>
      <c r="L56" s="123">
        <f t="shared" si="28"/>
        <v>0</v>
      </c>
      <c r="M56" s="141">
        <f t="shared" si="0"/>
        <v>0</v>
      </c>
      <c r="N56" s="141">
        <f t="shared" si="15"/>
        <v>0</v>
      </c>
      <c r="O56" s="141">
        <f t="shared" si="1"/>
        <v>0</v>
      </c>
      <c r="P56" s="141">
        <f t="shared" si="19"/>
        <v>0</v>
      </c>
      <c r="Q56" s="141">
        <f t="shared" si="25"/>
        <v>0</v>
      </c>
      <c r="R56" s="141">
        <f t="shared" si="20"/>
        <v>0</v>
      </c>
      <c r="S56" s="141">
        <f t="shared" si="21"/>
        <v>0</v>
      </c>
      <c r="T56" s="141">
        <f t="shared" si="22"/>
        <v>0</v>
      </c>
      <c r="U56" s="141">
        <f t="shared" si="23"/>
        <v>0</v>
      </c>
      <c r="V56" s="141">
        <f t="shared" si="13"/>
        <v>0</v>
      </c>
      <c r="W56" s="141">
        <f t="shared" si="24"/>
        <v>0</v>
      </c>
      <c r="X56" s="141">
        <f t="shared" si="8"/>
        <v>0</v>
      </c>
      <c r="Y56" s="141">
        <f t="shared" si="9"/>
        <v>0</v>
      </c>
      <c r="Z56" s="141">
        <f t="shared" si="10"/>
        <v>0</v>
      </c>
    </row>
    <row r="57" spans="1:26" ht="13.5" customHeight="1" x14ac:dyDescent="0.2">
      <c r="A57" s="16" t="s">
        <v>9</v>
      </c>
      <c r="B57" s="1">
        <v>41</v>
      </c>
      <c r="C57" s="1">
        <v>635</v>
      </c>
      <c r="D57" s="17" t="s">
        <v>254</v>
      </c>
      <c r="E57" s="21">
        <v>1446.73</v>
      </c>
      <c r="F57" s="21">
        <v>6035.08</v>
      </c>
      <c r="G57" s="21">
        <v>0</v>
      </c>
      <c r="H57" s="21">
        <v>0</v>
      </c>
      <c r="I57" s="32">
        <v>0</v>
      </c>
      <c r="J57" s="22">
        <f t="shared" si="27"/>
        <v>0</v>
      </c>
      <c r="K57" s="21">
        <v>0</v>
      </c>
      <c r="L57" s="123">
        <f t="shared" si="28"/>
        <v>0</v>
      </c>
      <c r="M57" s="141">
        <f t="shared" si="0"/>
        <v>0</v>
      </c>
      <c r="N57" s="141">
        <f t="shared" si="15"/>
        <v>0</v>
      </c>
      <c r="O57" s="141">
        <f t="shared" si="1"/>
        <v>0</v>
      </c>
      <c r="P57" s="141">
        <f t="shared" si="19"/>
        <v>0</v>
      </c>
      <c r="Q57" s="141">
        <f t="shared" si="25"/>
        <v>0</v>
      </c>
      <c r="R57" s="141">
        <f t="shared" si="20"/>
        <v>0</v>
      </c>
      <c r="S57" s="141">
        <f t="shared" si="21"/>
        <v>0</v>
      </c>
      <c r="T57" s="141">
        <f t="shared" si="22"/>
        <v>0</v>
      </c>
      <c r="U57" s="141">
        <f t="shared" si="23"/>
        <v>0</v>
      </c>
      <c r="V57" s="141">
        <f t="shared" si="13"/>
        <v>0</v>
      </c>
      <c r="W57" s="141">
        <f t="shared" si="24"/>
        <v>0</v>
      </c>
      <c r="X57" s="141">
        <f t="shared" si="8"/>
        <v>0</v>
      </c>
      <c r="Y57" s="141">
        <f t="shared" si="9"/>
        <v>0</v>
      </c>
      <c r="Z57" s="141">
        <f t="shared" si="10"/>
        <v>0</v>
      </c>
    </row>
    <row r="58" spans="1:26" x14ac:dyDescent="0.2">
      <c r="A58" s="16" t="s">
        <v>9</v>
      </c>
      <c r="B58" s="1">
        <v>41</v>
      </c>
      <c r="C58" s="1">
        <v>632</v>
      </c>
      <c r="D58" s="1" t="s">
        <v>32</v>
      </c>
      <c r="E58" s="21">
        <v>10455.1</v>
      </c>
      <c r="F58" s="21">
        <v>11934.77</v>
      </c>
      <c r="G58" s="21">
        <v>12200</v>
      </c>
      <c r="H58" s="21">
        <v>12730</v>
      </c>
      <c r="I58" s="32">
        <v>0</v>
      </c>
      <c r="J58" s="22">
        <f t="shared" si="27"/>
        <v>12730</v>
      </c>
      <c r="K58" s="21">
        <v>5136.6000000000004</v>
      </c>
      <c r="L58" s="123">
        <f t="shared" si="28"/>
        <v>40.350353495679499</v>
      </c>
      <c r="M58" s="141">
        <f t="shared" si="0"/>
        <v>0</v>
      </c>
      <c r="N58" s="141">
        <f t="shared" si="15"/>
        <v>0</v>
      </c>
      <c r="O58" s="141">
        <f t="shared" si="1"/>
        <v>0</v>
      </c>
      <c r="P58" s="141">
        <f t="shared" si="19"/>
        <v>0</v>
      </c>
      <c r="Q58" s="141">
        <f t="shared" si="25"/>
        <v>0</v>
      </c>
      <c r="R58" s="141">
        <f t="shared" si="20"/>
        <v>0</v>
      </c>
      <c r="S58" s="141">
        <f t="shared" si="21"/>
        <v>0</v>
      </c>
      <c r="T58" s="141">
        <f t="shared" si="22"/>
        <v>0</v>
      </c>
      <c r="U58" s="141">
        <f t="shared" si="23"/>
        <v>0</v>
      </c>
      <c r="V58" s="141">
        <f t="shared" si="13"/>
        <v>0</v>
      </c>
      <c r="W58" s="141">
        <f t="shared" si="24"/>
        <v>0</v>
      </c>
      <c r="X58" s="141">
        <f t="shared" si="8"/>
        <v>0</v>
      </c>
      <c r="Y58" s="141">
        <f t="shared" si="9"/>
        <v>0</v>
      </c>
      <c r="Z58" s="141">
        <f t="shared" si="10"/>
        <v>0</v>
      </c>
    </row>
    <row r="59" spans="1:26" x14ac:dyDescent="0.2">
      <c r="A59" s="16" t="s">
        <v>9</v>
      </c>
      <c r="B59" s="1">
        <v>41</v>
      </c>
      <c r="C59" s="1">
        <v>635</v>
      </c>
      <c r="D59" s="16" t="s">
        <v>176</v>
      </c>
      <c r="E59" s="22">
        <v>360.91</v>
      </c>
      <c r="F59" s="22">
        <v>142.74</v>
      </c>
      <c r="G59" s="22">
        <v>500</v>
      </c>
      <c r="H59" s="22">
        <v>500</v>
      </c>
      <c r="I59" s="111">
        <v>0</v>
      </c>
      <c r="J59" s="22">
        <f t="shared" si="27"/>
        <v>500</v>
      </c>
      <c r="K59" s="22">
        <v>362.51</v>
      </c>
      <c r="L59" s="123">
        <f t="shared" si="28"/>
        <v>72.501999999999995</v>
      </c>
      <c r="M59" s="141">
        <f t="shared" si="0"/>
        <v>0</v>
      </c>
      <c r="N59" s="141">
        <f t="shared" si="15"/>
        <v>0</v>
      </c>
      <c r="O59" s="141">
        <f t="shared" si="1"/>
        <v>0</v>
      </c>
      <c r="P59" s="141">
        <f t="shared" si="19"/>
        <v>0</v>
      </c>
      <c r="Q59" s="141">
        <f t="shared" si="25"/>
        <v>0</v>
      </c>
      <c r="R59" s="141">
        <f t="shared" si="20"/>
        <v>0</v>
      </c>
      <c r="S59" s="141">
        <f t="shared" si="21"/>
        <v>0</v>
      </c>
      <c r="T59" s="141">
        <f t="shared" si="22"/>
        <v>0</v>
      </c>
      <c r="U59" s="141">
        <f t="shared" si="23"/>
        <v>0</v>
      </c>
      <c r="V59" s="141">
        <f t="shared" si="13"/>
        <v>0</v>
      </c>
      <c r="W59" s="141">
        <f t="shared" si="24"/>
        <v>0</v>
      </c>
      <c r="X59" s="141">
        <f t="shared" si="8"/>
        <v>0</v>
      </c>
      <c r="Y59" s="141">
        <f t="shared" si="9"/>
        <v>0</v>
      </c>
      <c r="Z59" s="141">
        <f t="shared" si="10"/>
        <v>0</v>
      </c>
    </row>
    <row r="60" spans="1:26" x14ac:dyDescent="0.2">
      <c r="A60" s="16" t="s">
        <v>9</v>
      </c>
      <c r="B60" s="1">
        <v>41</v>
      </c>
      <c r="C60" s="1">
        <v>637</v>
      </c>
      <c r="D60" s="17" t="s">
        <v>263</v>
      </c>
      <c r="E60" s="22">
        <v>0</v>
      </c>
      <c r="F60" s="22">
        <v>3735.3</v>
      </c>
      <c r="G60" s="22">
        <v>0</v>
      </c>
      <c r="H60" s="22">
        <v>100</v>
      </c>
      <c r="I60" s="154">
        <v>300</v>
      </c>
      <c r="J60" s="22">
        <f t="shared" si="27"/>
        <v>400</v>
      </c>
      <c r="K60" s="22">
        <v>130.57</v>
      </c>
      <c r="L60" s="123">
        <f t="shared" si="28"/>
        <v>32.642499999999998</v>
      </c>
      <c r="M60" s="141">
        <f t="shared" si="0"/>
        <v>0</v>
      </c>
      <c r="N60" s="141">
        <f t="shared" si="15"/>
        <v>0</v>
      </c>
      <c r="O60" s="141">
        <f t="shared" si="1"/>
        <v>0</v>
      </c>
      <c r="P60" s="141">
        <f t="shared" si="19"/>
        <v>0</v>
      </c>
      <c r="Q60" s="141">
        <f t="shared" si="25"/>
        <v>0</v>
      </c>
      <c r="R60" s="141">
        <f t="shared" si="20"/>
        <v>0</v>
      </c>
      <c r="S60" s="141">
        <f t="shared" si="21"/>
        <v>0</v>
      </c>
      <c r="T60" s="141">
        <f t="shared" si="22"/>
        <v>0</v>
      </c>
      <c r="U60" s="141">
        <f t="shared" si="23"/>
        <v>0</v>
      </c>
      <c r="V60" s="141">
        <f t="shared" si="13"/>
        <v>0</v>
      </c>
      <c r="W60" s="141">
        <f t="shared" si="24"/>
        <v>0</v>
      </c>
      <c r="X60" s="141">
        <f t="shared" si="8"/>
        <v>0</v>
      </c>
      <c r="Y60" s="141">
        <f t="shared" si="9"/>
        <v>0</v>
      </c>
      <c r="Z60" s="141">
        <f t="shared" si="10"/>
        <v>0</v>
      </c>
    </row>
    <row r="61" spans="1:26" x14ac:dyDescent="0.2">
      <c r="A61" s="16" t="s">
        <v>9</v>
      </c>
      <c r="B61" s="1">
        <v>41</v>
      </c>
      <c r="C61" s="1">
        <v>632</v>
      </c>
      <c r="D61" s="17" t="s">
        <v>276</v>
      </c>
      <c r="E61" s="22">
        <v>0</v>
      </c>
      <c r="F61" s="22">
        <v>522.76</v>
      </c>
      <c r="G61" s="22">
        <v>1600</v>
      </c>
      <c r="H61" s="22">
        <v>1600</v>
      </c>
      <c r="I61" s="111">
        <v>0</v>
      </c>
      <c r="J61" s="22">
        <f t="shared" si="27"/>
        <v>1600</v>
      </c>
      <c r="K61" s="22">
        <v>475</v>
      </c>
      <c r="L61" s="123">
        <f t="shared" si="28"/>
        <v>29.6875</v>
      </c>
      <c r="M61" s="141">
        <f t="shared" si="0"/>
        <v>0</v>
      </c>
      <c r="N61" s="141">
        <f t="shared" si="15"/>
        <v>0</v>
      </c>
      <c r="O61" s="141">
        <f t="shared" si="1"/>
        <v>0</v>
      </c>
      <c r="P61" s="141">
        <f t="shared" si="19"/>
        <v>0</v>
      </c>
      <c r="Q61" s="141">
        <f t="shared" si="25"/>
        <v>0</v>
      </c>
      <c r="R61" s="141">
        <f t="shared" si="20"/>
        <v>0</v>
      </c>
      <c r="S61" s="141">
        <f t="shared" si="21"/>
        <v>0</v>
      </c>
      <c r="T61" s="141">
        <f t="shared" si="22"/>
        <v>0</v>
      </c>
      <c r="U61" s="141">
        <f t="shared" si="23"/>
        <v>0</v>
      </c>
      <c r="V61" s="141">
        <f t="shared" si="13"/>
        <v>0</v>
      </c>
      <c r="W61" s="141">
        <f t="shared" si="24"/>
        <v>0</v>
      </c>
      <c r="X61" s="141">
        <f t="shared" si="8"/>
        <v>0</v>
      </c>
      <c r="Y61" s="141">
        <f t="shared" si="9"/>
        <v>0</v>
      </c>
      <c r="Z61" s="141">
        <f t="shared" si="10"/>
        <v>0</v>
      </c>
    </row>
    <row r="62" spans="1:26" x14ac:dyDescent="0.2">
      <c r="A62" s="16" t="s">
        <v>9</v>
      </c>
      <c r="B62" s="1">
        <v>41</v>
      </c>
      <c r="C62" s="1">
        <v>635</v>
      </c>
      <c r="D62" s="17" t="s">
        <v>280</v>
      </c>
      <c r="E62" s="22">
        <v>0</v>
      </c>
      <c r="F62" s="22">
        <v>3249.2</v>
      </c>
      <c r="G62" s="22">
        <v>0</v>
      </c>
      <c r="H62" s="22">
        <v>0</v>
      </c>
      <c r="I62" s="111">
        <v>0</v>
      </c>
      <c r="J62" s="22">
        <f t="shared" si="27"/>
        <v>0</v>
      </c>
      <c r="K62" s="22">
        <v>0</v>
      </c>
      <c r="L62" s="123">
        <f t="shared" si="28"/>
        <v>0</v>
      </c>
      <c r="M62" s="141">
        <f t="shared" si="0"/>
        <v>0</v>
      </c>
      <c r="N62" s="141">
        <f t="shared" si="15"/>
        <v>0</v>
      </c>
      <c r="O62" s="141">
        <f t="shared" si="1"/>
        <v>0</v>
      </c>
      <c r="P62" s="141">
        <f t="shared" si="19"/>
        <v>0</v>
      </c>
      <c r="Q62" s="141">
        <f t="shared" si="25"/>
        <v>0</v>
      </c>
      <c r="R62" s="141">
        <f t="shared" si="20"/>
        <v>0</v>
      </c>
      <c r="S62" s="141">
        <f t="shared" si="21"/>
        <v>0</v>
      </c>
      <c r="T62" s="141">
        <f t="shared" si="22"/>
        <v>0</v>
      </c>
      <c r="U62" s="141">
        <f t="shared" si="23"/>
        <v>0</v>
      </c>
      <c r="V62" s="141">
        <f t="shared" si="13"/>
        <v>0</v>
      </c>
      <c r="W62" s="141">
        <f t="shared" si="24"/>
        <v>0</v>
      </c>
      <c r="X62" s="141">
        <f t="shared" si="8"/>
        <v>0</v>
      </c>
      <c r="Y62" s="141">
        <f t="shared" si="9"/>
        <v>0</v>
      </c>
      <c r="Z62" s="141">
        <f t="shared" si="10"/>
        <v>0</v>
      </c>
    </row>
    <row r="63" spans="1:26" x14ac:dyDescent="0.2">
      <c r="A63" s="16" t="s">
        <v>9</v>
      </c>
      <c r="B63" s="1">
        <v>41</v>
      </c>
      <c r="C63" s="1">
        <v>637</v>
      </c>
      <c r="D63" s="17" t="s">
        <v>323</v>
      </c>
      <c r="E63" s="22">
        <v>0</v>
      </c>
      <c r="F63" s="22">
        <v>0</v>
      </c>
      <c r="G63" s="22">
        <v>0</v>
      </c>
      <c r="H63" s="22">
        <v>10500</v>
      </c>
      <c r="I63" s="111">
        <v>0</v>
      </c>
      <c r="J63" s="22">
        <f t="shared" si="27"/>
        <v>10500</v>
      </c>
      <c r="K63" s="22">
        <v>10372.92</v>
      </c>
      <c r="L63" s="123">
        <f t="shared" si="28"/>
        <v>98.789714285714282</v>
      </c>
      <c r="M63" s="141">
        <f t="shared" si="0"/>
        <v>0</v>
      </c>
      <c r="N63" s="141">
        <f t="shared" si="15"/>
        <v>0</v>
      </c>
      <c r="O63" s="141">
        <f t="shared" si="1"/>
        <v>0</v>
      </c>
      <c r="P63" s="141">
        <f t="shared" si="19"/>
        <v>0</v>
      </c>
      <c r="Q63" s="141">
        <f t="shared" si="25"/>
        <v>0</v>
      </c>
      <c r="R63" s="141">
        <f t="shared" si="20"/>
        <v>0</v>
      </c>
      <c r="S63" s="141">
        <f t="shared" si="21"/>
        <v>0</v>
      </c>
      <c r="T63" s="141">
        <f t="shared" si="22"/>
        <v>0</v>
      </c>
      <c r="U63" s="141">
        <f t="shared" si="23"/>
        <v>0</v>
      </c>
      <c r="V63" s="141">
        <f t="shared" si="13"/>
        <v>0</v>
      </c>
      <c r="W63" s="141">
        <f t="shared" si="24"/>
        <v>0</v>
      </c>
      <c r="X63" s="141">
        <f t="shared" si="8"/>
        <v>0</v>
      </c>
      <c r="Y63" s="141">
        <f t="shared" si="9"/>
        <v>0</v>
      </c>
      <c r="Z63" s="141">
        <f t="shared" si="10"/>
        <v>0</v>
      </c>
    </row>
    <row r="64" spans="1:26" x14ac:dyDescent="0.2">
      <c r="A64" s="16" t="s">
        <v>9</v>
      </c>
      <c r="B64" s="1">
        <v>41</v>
      </c>
      <c r="C64" s="1">
        <v>632</v>
      </c>
      <c r="D64" s="17" t="s">
        <v>179</v>
      </c>
      <c r="E64" s="22">
        <v>0</v>
      </c>
      <c r="F64" s="22">
        <v>483.21</v>
      </c>
      <c r="G64" s="22">
        <v>500</v>
      </c>
      <c r="H64" s="22">
        <v>500</v>
      </c>
      <c r="I64" s="111">
        <v>0</v>
      </c>
      <c r="J64" s="22">
        <f t="shared" si="27"/>
        <v>500</v>
      </c>
      <c r="K64" s="22">
        <v>180.19</v>
      </c>
      <c r="L64" s="123">
        <f t="shared" si="28"/>
        <v>36.037999999999997</v>
      </c>
      <c r="M64" s="141">
        <f t="shared" si="0"/>
        <v>0</v>
      </c>
      <c r="N64" s="141">
        <f t="shared" si="15"/>
        <v>0</v>
      </c>
      <c r="O64" s="141">
        <f t="shared" si="1"/>
        <v>0</v>
      </c>
      <c r="P64" s="141">
        <f t="shared" si="19"/>
        <v>0</v>
      </c>
      <c r="Q64" s="141">
        <f t="shared" si="25"/>
        <v>0</v>
      </c>
      <c r="R64" s="141">
        <f t="shared" si="20"/>
        <v>0</v>
      </c>
      <c r="S64" s="141">
        <f t="shared" si="21"/>
        <v>0</v>
      </c>
      <c r="T64" s="141">
        <f t="shared" si="22"/>
        <v>0</v>
      </c>
      <c r="U64" s="141">
        <f t="shared" si="23"/>
        <v>0</v>
      </c>
      <c r="V64" s="141">
        <f t="shared" si="13"/>
        <v>0</v>
      </c>
      <c r="W64" s="141">
        <f t="shared" si="24"/>
        <v>0</v>
      </c>
      <c r="X64" s="141">
        <f t="shared" si="8"/>
        <v>0</v>
      </c>
      <c r="Y64" s="141">
        <f t="shared" si="9"/>
        <v>0</v>
      </c>
      <c r="Z64" s="141">
        <f t="shared" si="10"/>
        <v>0</v>
      </c>
    </row>
    <row r="65" spans="1:26" x14ac:dyDescent="0.2">
      <c r="A65" s="16" t="s">
        <v>9</v>
      </c>
      <c r="B65" s="1">
        <v>41</v>
      </c>
      <c r="C65" s="1">
        <v>632</v>
      </c>
      <c r="D65" s="17" t="s">
        <v>308</v>
      </c>
      <c r="E65" s="22">
        <v>0</v>
      </c>
      <c r="F65" s="22">
        <v>0</v>
      </c>
      <c r="G65" s="22">
        <v>3000</v>
      </c>
      <c r="H65" s="22">
        <v>3705</v>
      </c>
      <c r="I65" s="111">
        <v>0</v>
      </c>
      <c r="J65" s="22">
        <f t="shared" si="27"/>
        <v>3705</v>
      </c>
      <c r="K65" s="22">
        <v>1146.97</v>
      </c>
      <c r="L65" s="123">
        <f t="shared" si="28"/>
        <v>30.957354925775981</v>
      </c>
      <c r="M65" s="141">
        <f t="shared" si="0"/>
        <v>0</v>
      </c>
      <c r="N65" s="141">
        <f t="shared" si="15"/>
        <v>0</v>
      </c>
      <c r="O65" s="141">
        <f t="shared" si="1"/>
        <v>0</v>
      </c>
      <c r="P65" s="141">
        <f t="shared" si="19"/>
        <v>0</v>
      </c>
      <c r="Q65" s="141">
        <f t="shared" si="25"/>
        <v>0</v>
      </c>
      <c r="R65" s="141">
        <f t="shared" si="20"/>
        <v>0</v>
      </c>
      <c r="T65" s="141">
        <f t="shared" si="22"/>
        <v>0</v>
      </c>
      <c r="U65" s="141">
        <f t="shared" si="23"/>
        <v>0</v>
      </c>
      <c r="V65" s="141">
        <f t="shared" si="13"/>
        <v>0</v>
      </c>
      <c r="W65" s="141">
        <f t="shared" si="24"/>
        <v>0</v>
      </c>
      <c r="X65" s="141">
        <f t="shared" si="8"/>
        <v>0</v>
      </c>
      <c r="Y65" s="141">
        <f t="shared" si="9"/>
        <v>0</v>
      </c>
      <c r="Z65" s="141">
        <f t="shared" si="10"/>
        <v>0</v>
      </c>
    </row>
    <row r="66" spans="1:26" x14ac:dyDescent="0.2">
      <c r="A66" s="16" t="s">
        <v>9</v>
      </c>
      <c r="B66" s="1">
        <v>41</v>
      </c>
      <c r="C66" s="1">
        <v>635</v>
      </c>
      <c r="D66" s="17" t="s">
        <v>309</v>
      </c>
      <c r="E66" s="22">
        <v>0</v>
      </c>
      <c r="F66" s="22">
        <v>0</v>
      </c>
      <c r="G66" s="22">
        <v>5000</v>
      </c>
      <c r="H66" s="22">
        <v>5000</v>
      </c>
      <c r="I66" s="111">
        <v>0</v>
      </c>
      <c r="J66" s="22">
        <f t="shared" si="27"/>
        <v>5000</v>
      </c>
      <c r="K66" s="22">
        <v>0</v>
      </c>
      <c r="L66" s="123">
        <f t="shared" si="28"/>
        <v>0</v>
      </c>
      <c r="M66" s="141">
        <f t="shared" si="0"/>
        <v>0</v>
      </c>
      <c r="N66" s="141">
        <f t="shared" si="15"/>
        <v>0</v>
      </c>
      <c r="O66" s="141">
        <f t="shared" si="1"/>
        <v>0</v>
      </c>
      <c r="P66" s="141">
        <f t="shared" si="19"/>
        <v>0</v>
      </c>
      <c r="Q66" s="141">
        <f t="shared" si="25"/>
        <v>0</v>
      </c>
      <c r="R66" s="141">
        <f t="shared" si="20"/>
        <v>0</v>
      </c>
      <c r="T66" s="141">
        <f t="shared" si="22"/>
        <v>0</v>
      </c>
      <c r="U66" s="141">
        <f t="shared" si="23"/>
        <v>0</v>
      </c>
      <c r="V66" s="141">
        <f t="shared" si="13"/>
        <v>0</v>
      </c>
      <c r="W66" s="141">
        <f t="shared" si="24"/>
        <v>0</v>
      </c>
      <c r="X66" s="141">
        <f t="shared" si="8"/>
        <v>0</v>
      </c>
      <c r="Y66" s="141">
        <f t="shared" si="9"/>
        <v>0</v>
      </c>
      <c r="Z66" s="141">
        <f t="shared" si="10"/>
        <v>0</v>
      </c>
    </row>
    <row r="67" spans="1:26" ht="13.5" customHeight="1" x14ac:dyDescent="0.2">
      <c r="A67" s="16" t="s">
        <v>9</v>
      </c>
      <c r="B67" s="12">
        <v>41</v>
      </c>
      <c r="C67" s="2">
        <v>637</v>
      </c>
      <c r="D67" s="16" t="s">
        <v>277</v>
      </c>
      <c r="E67" s="37">
        <v>5065.93</v>
      </c>
      <c r="F67" s="22">
        <v>3343.65</v>
      </c>
      <c r="G67" s="22">
        <v>3350</v>
      </c>
      <c r="H67" s="22">
        <v>3350</v>
      </c>
      <c r="I67" s="37">
        <v>0</v>
      </c>
      <c r="J67" s="22">
        <f t="shared" si="27"/>
        <v>3350</v>
      </c>
      <c r="K67" s="22">
        <v>3343.65</v>
      </c>
      <c r="L67" s="123">
        <f t="shared" si="28"/>
        <v>99.810447761194027</v>
      </c>
      <c r="M67" s="141">
        <f t="shared" si="0"/>
        <v>0</v>
      </c>
      <c r="N67" s="141">
        <f t="shared" si="15"/>
        <v>0</v>
      </c>
      <c r="O67" s="141">
        <f t="shared" si="1"/>
        <v>0</v>
      </c>
      <c r="P67" s="141">
        <f t="shared" si="19"/>
        <v>0</v>
      </c>
      <c r="Q67" s="141">
        <f t="shared" si="25"/>
        <v>0</v>
      </c>
      <c r="R67" s="141">
        <f t="shared" si="20"/>
        <v>0</v>
      </c>
      <c r="S67" s="141">
        <f t="shared" si="21"/>
        <v>0</v>
      </c>
      <c r="T67" s="141">
        <f t="shared" si="22"/>
        <v>0</v>
      </c>
      <c r="U67" s="141">
        <f t="shared" si="23"/>
        <v>0</v>
      </c>
      <c r="V67" s="141">
        <f t="shared" si="13"/>
        <v>0</v>
      </c>
      <c r="W67" s="141">
        <f t="shared" si="24"/>
        <v>0</v>
      </c>
      <c r="X67" s="141">
        <f t="shared" si="8"/>
        <v>0</v>
      </c>
      <c r="Y67" s="141">
        <f t="shared" si="9"/>
        <v>0</v>
      </c>
      <c r="Z67" s="141">
        <f t="shared" si="10"/>
        <v>0</v>
      </c>
    </row>
    <row r="68" spans="1:26" x14ac:dyDescent="0.2">
      <c r="A68" s="16" t="s">
        <v>9</v>
      </c>
      <c r="B68" s="188" t="s">
        <v>5</v>
      </c>
      <c r="C68" s="189"/>
      <c r="D68" s="190"/>
      <c r="E68" s="62">
        <f>SUM(E52:E67)</f>
        <v>97304.84</v>
      </c>
      <c r="F68" s="62">
        <f>SUM(F52:F67)</f>
        <v>39924.31</v>
      </c>
      <c r="G68" s="62">
        <f>SUM(G52:G67)</f>
        <v>39550</v>
      </c>
      <c r="H68" s="62">
        <f>SUM(H52:H67)</f>
        <v>55485</v>
      </c>
      <c r="I68" s="158">
        <f>SUM(I52:I67)</f>
        <v>1300</v>
      </c>
      <c r="J68" s="22">
        <f>SUM(H68:I68)</f>
        <v>56785</v>
      </c>
      <c r="K68" s="62">
        <f>SUM(K52:K67)</f>
        <v>27064</v>
      </c>
      <c r="L68" s="123">
        <f t="shared" si="28"/>
        <v>47.660473716650522</v>
      </c>
      <c r="M68" s="141">
        <f t="shared" si="0"/>
        <v>97304.84</v>
      </c>
      <c r="N68" s="141">
        <f t="shared" si="15"/>
        <v>39924.31</v>
      </c>
      <c r="O68" s="141">
        <f t="shared" si="1"/>
        <v>0</v>
      </c>
      <c r="P68" s="141">
        <f t="shared" si="19"/>
        <v>39550</v>
      </c>
      <c r="Q68" s="141">
        <f t="shared" si="25"/>
        <v>0</v>
      </c>
      <c r="R68" s="141">
        <f t="shared" si="20"/>
        <v>0</v>
      </c>
      <c r="S68" s="141">
        <f t="shared" si="21"/>
        <v>1300</v>
      </c>
      <c r="T68" s="141">
        <f t="shared" si="22"/>
        <v>0</v>
      </c>
      <c r="U68" s="141">
        <f t="shared" si="23"/>
        <v>56785</v>
      </c>
      <c r="V68" s="141">
        <f t="shared" si="13"/>
        <v>0</v>
      </c>
      <c r="W68" s="141">
        <f t="shared" si="24"/>
        <v>27064</v>
      </c>
      <c r="X68" s="141">
        <f t="shared" si="8"/>
        <v>0</v>
      </c>
      <c r="Y68" s="141">
        <f t="shared" si="9"/>
        <v>55485</v>
      </c>
      <c r="Z68" s="141">
        <f t="shared" si="10"/>
        <v>0</v>
      </c>
    </row>
    <row r="69" spans="1:26" ht="13.5" customHeight="1" x14ac:dyDescent="0.2">
      <c r="A69" s="204" t="s">
        <v>164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  <c r="M69" s="141">
        <f t="shared" si="0"/>
        <v>0</v>
      </c>
      <c r="N69" s="141">
        <f t="shared" si="15"/>
        <v>0</v>
      </c>
      <c r="O69" s="141">
        <f t="shared" ref="O69:O132" si="29">IF(B69="Kapitálový rozpočet",G69,0)</f>
        <v>0</v>
      </c>
      <c r="P69" s="141">
        <f t="shared" si="19"/>
        <v>0</v>
      </c>
      <c r="Q69" s="141">
        <f t="shared" si="25"/>
        <v>0</v>
      </c>
      <c r="R69" s="141">
        <f t="shared" si="20"/>
        <v>0</v>
      </c>
      <c r="S69" s="141">
        <f t="shared" si="21"/>
        <v>0</v>
      </c>
      <c r="T69" s="141">
        <f t="shared" si="22"/>
        <v>0</v>
      </c>
      <c r="U69" s="141">
        <f t="shared" si="23"/>
        <v>0</v>
      </c>
      <c r="V69" s="141">
        <f t="shared" si="13"/>
        <v>0</v>
      </c>
      <c r="W69" s="141">
        <f t="shared" si="24"/>
        <v>0</v>
      </c>
      <c r="X69" s="141">
        <f t="shared" ref="X69:X132" si="30">IF(B69="Kapitálový rozpočet",K69,0)</f>
        <v>0</v>
      </c>
      <c r="Y69" s="141">
        <f t="shared" si="9"/>
        <v>0</v>
      </c>
      <c r="Z69" s="141">
        <f t="shared" si="10"/>
        <v>0</v>
      </c>
    </row>
    <row r="70" spans="1:26" ht="13.5" customHeight="1" x14ac:dyDescent="0.2">
      <c r="A70" s="16" t="s">
        <v>60</v>
      </c>
      <c r="B70" s="2">
        <v>20</v>
      </c>
      <c r="C70" s="2">
        <v>610</v>
      </c>
      <c r="D70" s="16" t="s">
        <v>233</v>
      </c>
      <c r="E70" s="79">
        <v>0</v>
      </c>
      <c r="F70" s="79">
        <v>917.71</v>
      </c>
      <c r="G70" s="79">
        <v>0</v>
      </c>
      <c r="H70" s="79">
        <v>0</v>
      </c>
      <c r="I70" s="52">
        <v>0</v>
      </c>
      <c r="J70" s="22">
        <f t="shared" ref="J70:J72" si="31">SUM(H70:I70)</f>
        <v>0</v>
      </c>
      <c r="K70" s="79">
        <v>0</v>
      </c>
      <c r="L70" s="123">
        <f t="shared" ref="L70:L72" si="32">vypocetPercent(J70,K70)</f>
        <v>0</v>
      </c>
      <c r="M70" s="141">
        <f t="shared" si="0"/>
        <v>0</v>
      </c>
      <c r="N70" s="141">
        <f t="shared" si="15"/>
        <v>0</v>
      </c>
      <c r="O70" s="141">
        <f t="shared" si="29"/>
        <v>0</v>
      </c>
      <c r="Q70" s="141">
        <f t="shared" si="25"/>
        <v>0</v>
      </c>
      <c r="T70" s="141">
        <f t="shared" si="22"/>
        <v>0</v>
      </c>
      <c r="U70" s="141">
        <f t="shared" si="23"/>
        <v>0</v>
      </c>
      <c r="V70" s="141">
        <f t="shared" si="13"/>
        <v>0</v>
      </c>
      <c r="X70" s="141">
        <f t="shared" si="30"/>
        <v>0</v>
      </c>
      <c r="Y70" s="141">
        <f t="shared" si="9"/>
        <v>0</v>
      </c>
      <c r="Z70" s="141">
        <f t="shared" si="10"/>
        <v>0</v>
      </c>
    </row>
    <row r="71" spans="1:26" ht="13.5" customHeight="1" x14ac:dyDescent="0.2">
      <c r="A71" s="16" t="s">
        <v>60</v>
      </c>
      <c r="B71" s="2">
        <v>20</v>
      </c>
      <c r="C71" s="2">
        <v>620</v>
      </c>
      <c r="D71" s="16" t="s">
        <v>234</v>
      </c>
      <c r="E71" s="89">
        <v>0</v>
      </c>
      <c r="F71" s="89">
        <v>281.79000000000002</v>
      </c>
      <c r="G71" s="89">
        <v>0</v>
      </c>
      <c r="H71" s="89">
        <v>0</v>
      </c>
      <c r="I71" s="27">
        <v>0</v>
      </c>
      <c r="J71" s="22">
        <f t="shared" si="31"/>
        <v>0</v>
      </c>
      <c r="K71" s="89">
        <v>0</v>
      </c>
      <c r="L71" s="123">
        <f t="shared" si="32"/>
        <v>0</v>
      </c>
      <c r="M71" s="141">
        <f t="shared" ref="M71:M134" si="33">IF(B71="Bežný rozpočet",E71,0)</f>
        <v>0</v>
      </c>
      <c r="N71" s="141">
        <f t="shared" si="15"/>
        <v>0</v>
      </c>
      <c r="O71" s="141">
        <f t="shared" si="29"/>
        <v>0</v>
      </c>
      <c r="Q71" s="141">
        <f t="shared" si="25"/>
        <v>0</v>
      </c>
      <c r="T71" s="141">
        <f t="shared" si="22"/>
        <v>0</v>
      </c>
      <c r="U71" s="141">
        <f t="shared" si="23"/>
        <v>0</v>
      </c>
      <c r="V71" s="141">
        <f t="shared" si="13"/>
        <v>0</v>
      </c>
      <c r="X71" s="141">
        <f t="shared" si="30"/>
        <v>0</v>
      </c>
      <c r="Y71" s="141">
        <f t="shared" si="9"/>
        <v>0</v>
      </c>
      <c r="Z71" s="141">
        <f t="shared" si="10"/>
        <v>0</v>
      </c>
    </row>
    <row r="72" spans="1:26" ht="13.5" customHeight="1" x14ac:dyDescent="0.2">
      <c r="A72" s="16" t="s">
        <v>60</v>
      </c>
      <c r="B72" s="2">
        <v>20</v>
      </c>
      <c r="C72" s="183" t="s">
        <v>283</v>
      </c>
      <c r="D72" s="186"/>
      <c r="E72" s="89">
        <f>SUM(E70:E71)</f>
        <v>0</v>
      </c>
      <c r="F72" s="89">
        <f>SUM(F70:F71)</f>
        <v>1199.5</v>
      </c>
      <c r="G72" s="89">
        <f t="shared" ref="G72:I72" si="34">SUM(G70:G71)</f>
        <v>0</v>
      </c>
      <c r="H72" s="89">
        <f t="shared" si="34"/>
        <v>0</v>
      </c>
      <c r="I72" s="27">
        <f t="shared" si="34"/>
        <v>0</v>
      </c>
      <c r="J72" s="22">
        <f t="shared" si="31"/>
        <v>0</v>
      </c>
      <c r="K72" s="89">
        <f>SUM(K70:K71)</f>
        <v>0</v>
      </c>
      <c r="L72" s="123">
        <f t="shared" si="32"/>
        <v>0</v>
      </c>
      <c r="M72" s="141">
        <f t="shared" si="33"/>
        <v>0</v>
      </c>
      <c r="N72" s="141">
        <f t="shared" si="15"/>
        <v>0</v>
      </c>
      <c r="O72" s="141">
        <f t="shared" si="29"/>
        <v>0</v>
      </c>
      <c r="Q72" s="141">
        <f t="shared" si="25"/>
        <v>0</v>
      </c>
      <c r="T72" s="141">
        <f t="shared" si="22"/>
        <v>0</v>
      </c>
      <c r="U72" s="141">
        <f t="shared" si="23"/>
        <v>0</v>
      </c>
      <c r="V72" s="141">
        <f t="shared" si="13"/>
        <v>0</v>
      </c>
      <c r="X72" s="141">
        <f t="shared" si="30"/>
        <v>0</v>
      </c>
      <c r="Y72" s="141">
        <f t="shared" si="9"/>
        <v>0</v>
      </c>
      <c r="Z72" s="141">
        <f t="shared" ref="Z72:Z135" si="35">IF(B72="Kapitálový rozpočet",J72,0)</f>
        <v>0</v>
      </c>
    </row>
    <row r="73" spans="1:26" ht="13.5" customHeight="1" x14ac:dyDescent="0.2">
      <c r="A73" s="16" t="s">
        <v>60</v>
      </c>
      <c r="B73" s="2">
        <v>41</v>
      </c>
      <c r="C73" s="2">
        <v>610</v>
      </c>
      <c r="D73" s="2" t="s">
        <v>47</v>
      </c>
      <c r="E73" s="44">
        <v>2692.14</v>
      </c>
      <c r="F73" s="9">
        <v>5542.02</v>
      </c>
      <c r="G73" s="9">
        <v>8300</v>
      </c>
      <c r="H73" s="9">
        <v>8080.15</v>
      </c>
      <c r="I73" s="157">
        <v>-240</v>
      </c>
      <c r="J73" s="22">
        <f>SUM(H73:I73)</f>
        <v>7840.15</v>
      </c>
      <c r="K73" s="9">
        <v>2776.42</v>
      </c>
      <c r="L73" s="123">
        <f>vypocetPercent(J73,K73)</f>
        <v>35.412842866526788</v>
      </c>
      <c r="M73" s="141">
        <f t="shared" si="33"/>
        <v>0</v>
      </c>
      <c r="N73" s="141">
        <f t="shared" si="15"/>
        <v>0</v>
      </c>
      <c r="O73" s="141">
        <f t="shared" si="29"/>
        <v>0</v>
      </c>
      <c r="P73" s="141">
        <f t="shared" ref="P73:P103" si="36">IF(B73="Bežný rozpočet",G73,0)</f>
        <v>0</v>
      </c>
      <c r="Q73" s="141">
        <f t="shared" si="25"/>
        <v>0</v>
      </c>
      <c r="R73" s="141">
        <f t="shared" ref="R73:R103" si="37">IF(B73="Kapitálový rozpočet",E73,0)</f>
        <v>0</v>
      </c>
      <c r="S73" s="141">
        <f t="shared" ref="S73:S103" si="38">IF(B73="Bežný rozpočet",I73,0)</f>
        <v>0</v>
      </c>
      <c r="T73" s="141">
        <f t="shared" si="22"/>
        <v>0</v>
      </c>
      <c r="U73" s="141">
        <f t="shared" si="23"/>
        <v>0</v>
      </c>
      <c r="V73" s="141">
        <f t="shared" si="13"/>
        <v>0</v>
      </c>
      <c r="W73" s="141">
        <f t="shared" ref="W73:W103" si="39">IF(B73="Bežný rozpočet",K73,0)</f>
        <v>0</v>
      </c>
      <c r="X73" s="141">
        <f t="shared" si="30"/>
        <v>0</v>
      </c>
      <c r="Y73" s="141">
        <f t="shared" ref="Y73:Y136" si="40">IF(B73="Bežný rozpočet",H73,0)</f>
        <v>0</v>
      </c>
      <c r="Z73" s="141">
        <f t="shared" si="35"/>
        <v>0</v>
      </c>
    </row>
    <row r="74" spans="1:26" x14ac:dyDescent="0.2">
      <c r="A74" s="16" t="s">
        <v>60</v>
      </c>
      <c r="B74" s="2">
        <v>41</v>
      </c>
      <c r="C74" s="2">
        <v>620</v>
      </c>
      <c r="D74" s="2" t="s">
        <v>31</v>
      </c>
      <c r="E74" s="22">
        <v>1030.4000000000001</v>
      </c>
      <c r="F74" s="22">
        <v>1854.21</v>
      </c>
      <c r="G74" s="22">
        <v>3100</v>
      </c>
      <c r="H74" s="22">
        <v>3100</v>
      </c>
      <c r="I74" s="37">
        <v>0</v>
      </c>
      <c r="J74" s="22">
        <f t="shared" ref="J74:J80" si="41">SUM(H74:I74)</f>
        <v>3100</v>
      </c>
      <c r="K74" s="22">
        <v>915.4</v>
      </c>
      <c r="L74" s="123">
        <f t="shared" ref="L74:L80" si="42">vypocetPercent(J74,K74)</f>
        <v>29.529032258064515</v>
      </c>
      <c r="M74" s="141">
        <f t="shared" si="33"/>
        <v>0</v>
      </c>
      <c r="N74" s="141">
        <f t="shared" si="15"/>
        <v>0</v>
      </c>
      <c r="O74" s="141">
        <f t="shared" si="29"/>
        <v>0</v>
      </c>
      <c r="P74" s="141">
        <f t="shared" si="36"/>
        <v>0</v>
      </c>
      <c r="Q74" s="141">
        <f t="shared" si="25"/>
        <v>0</v>
      </c>
      <c r="R74" s="141">
        <f t="shared" si="37"/>
        <v>0</v>
      </c>
      <c r="S74" s="141">
        <f t="shared" si="38"/>
        <v>0</v>
      </c>
      <c r="T74" s="141">
        <f t="shared" si="22"/>
        <v>0</v>
      </c>
      <c r="U74" s="141">
        <f t="shared" si="23"/>
        <v>0</v>
      </c>
      <c r="V74" s="141">
        <f t="shared" si="13"/>
        <v>0</v>
      </c>
      <c r="W74" s="141">
        <f t="shared" si="39"/>
        <v>0</v>
      </c>
      <c r="X74" s="141">
        <f t="shared" si="30"/>
        <v>0</v>
      </c>
      <c r="Y74" s="141">
        <f t="shared" si="40"/>
        <v>0</v>
      </c>
      <c r="Z74" s="141">
        <f t="shared" si="35"/>
        <v>0</v>
      </c>
    </row>
    <row r="75" spans="1:26" x14ac:dyDescent="0.2">
      <c r="A75" s="16" t="s">
        <v>60</v>
      </c>
      <c r="B75" s="2">
        <v>41</v>
      </c>
      <c r="C75" s="2">
        <v>632</v>
      </c>
      <c r="D75" s="2" t="s">
        <v>35</v>
      </c>
      <c r="E75" s="22">
        <v>1882.82</v>
      </c>
      <c r="F75" s="22">
        <v>1983.97</v>
      </c>
      <c r="G75" s="22">
        <v>2000</v>
      </c>
      <c r="H75" s="22">
        <v>2000</v>
      </c>
      <c r="I75" s="37">
        <v>0</v>
      </c>
      <c r="J75" s="22">
        <f t="shared" si="41"/>
        <v>2000</v>
      </c>
      <c r="K75" s="22">
        <v>1288.3599999999999</v>
      </c>
      <c r="L75" s="123">
        <f t="shared" si="42"/>
        <v>64.417999999999992</v>
      </c>
      <c r="M75" s="141">
        <f t="shared" si="33"/>
        <v>0</v>
      </c>
      <c r="N75" s="141">
        <f t="shared" si="15"/>
        <v>0</v>
      </c>
      <c r="O75" s="141">
        <f t="shared" si="29"/>
        <v>0</v>
      </c>
      <c r="P75" s="141">
        <f t="shared" si="36"/>
        <v>0</v>
      </c>
      <c r="Q75" s="141">
        <f t="shared" si="25"/>
        <v>0</v>
      </c>
      <c r="R75" s="141">
        <f t="shared" si="37"/>
        <v>0</v>
      </c>
      <c r="S75" s="141">
        <f t="shared" si="38"/>
        <v>0</v>
      </c>
      <c r="T75" s="141">
        <f t="shared" si="22"/>
        <v>0</v>
      </c>
      <c r="U75" s="141">
        <f t="shared" si="23"/>
        <v>0</v>
      </c>
      <c r="V75" s="141">
        <f t="shared" ref="V75:V138" si="43">IF(B75="Kapitálový rozpočet",H75,0)</f>
        <v>0</v>
      </c>
      <c r="W75" s="141">
        <f t="shared" si="39"/>
        <v>0</v>
      </c>
      <c r="X75" s="141">
        <f t="shared" si="30"/>
        <v>0</v>
      </c>
      <c r="Y75" s="141">
        <f t="shared" si="40"/>
        <v>0</v>
      </c>
      <c r="Z75" s="141">
        <f t="shared" si="35"/>
        <v>0</v>
      </c>
    </row>
    <row r="76" spans="1:26" x14ac:dyDescent="0.2">
      <c r="A76" s="16" t="s">
        <v>60</v>
      </c>
      <c r="B76" s="2">
        <v>41</v>
      </c>
      <c r="C76" s="2">
        <v>635</v>
      </c>
      <c r="D76" s="16" t="s">
        <v>231</v>
      </c>
      <c r="E76" s="37">
        <v>1617.28</v>
      </c>
      <c r="F76" s="22">
        <v>0</v>
      </c>
      <c r="G76" s="22">
        <v>2000</v>
      </c>
      <c r="H76" s="22">
        <v>2000</v>
      </c>
      <c r="I76" s="37">
        <v>0</v>
      </c>
      <c r="J76" s="22">
        <f t="shared" si="41"/>
        <v>2000</v>
      </c>
      <c r="K76" s="22">
        <v>0</v>
      </c>
      <c r="L76" s="123">
        <f t="shared" si="42"/>
        <v>0</v>
      </c>
      <c r="M76" s="141">
        <f t="shared" si="33"/>
        <v>0</v>
      </c>
      <c r="N76" s="141">
        <f t="shared" ref="N76:N139" si="44">IF(B76="Bežný rozpočet",F76,0)</f>
        <v>0</v>
      </c>
      <c r="O76" s="141">
        <f t="shared" si="29"/>
        <v>0</v>
      </c>
      <c r="P76" s="141">
        <f t="shared" si="36"/>
        <v>0</v>
      </c>
      <c r="Q76" s="141">
        <f t="shared" si="25"/>
        <v>0</v>
      </c>
      <c r="R76" s="141">
        <f t="shared" si="37"/>
        <v>0</v>
      </c>
      <c r="S76" s="141">
        <f t="shared" si="38"/>
        <v>0</v>
      </c>
      <c r="T76" s="141">
        <f t="shared" si="22"/>
        <v>0</v>
      </c>
      <c r="U76" s="141">
        <f t="shared" si="23"/>
        <v>0</v>
      </c>
      <c r="V76" s="141">
        <f t="shared" si="43"/>
        <v>0</v>
      </c>
      <c r="W76" s="141">
        <f t="shared" si="39"/>
        <v>0</v>
      </c>
      <c r="X76" s="141">
        <f t="shared" si="30"/>
        <v>0</v>
      </c>
      <c r="Y76" s="141">
        <f t="shared" si="40"/>
        <v>0</v>
      </c>
      <c r="Z76" s="141">
        <f t="shared" si="35"/>
        <v>0</v>
      </c>
    </row>
    <row r="77" spans="1:26" x14ac:dyDescent="0.2">
      <c r="A77" s="16" t="s">
        <v>60</v>
      </c>
      <c r="B77" s="2">
        <v>41</v>
      </c>
      <c r="C77" s="2">
        <v>637</v>
      </c>
      <c r="D77" s="56" t="s">
        <v>180</v>
      </c>
      <c r="E77" s="22">
        <v>3613.85</v>
      </c>
      <c r="F77" s="73">
        <v>3138.53</v>
      </c>
      <c r="G77" s="73">
        <v>3150</v>
      </c>
      <c r="H77" s="73">
        <v>3150</v>
      </c>
      <c r="I77" s="37">
        <v>0</v>
      </c>
      <c r="J77" s="22">
        <f t="shared" si="41"/>
        <v>3150</v>
      </c>
      <c r="K77" s="73">
        <v>0</v>
      </c>
      <c r="L77" s="123">
        <f t="shared" si="42"/>
        <v>0</v>
      </c>
      <c r="M77" s="141">
        <f t="shared" si="33"/>
        <v>0</v>
      </c>
      <c r="N77" s="141">
        <f t="shared" si="44"/>
        <v>0</v>
      </c>
      <c r="O77" s="141">
        <f t="shared" si="29"/>
        <v>0</v>
      </c>
      <c r="P77" s="141">
        <f t="shared" si="36"/>
        <v>0</v>
      </c>
      <c r="Q77" s="141">
        <f t="shared" si="25"/>
        <v>0</v>
      </c>
      <c r="R77" s="141">
        <f t="shared" si="37"/>
        <v>0</v>
      </c>
      <c r="S77" s="141">
        <f t="shared" si="38"/>
        <v>0</v>
      </c>
      <c r="T77" s="141">
        <f t="shared" si="22"/>
        <v>0</v>
      </c>
      <c r="U77" s="141">
        <f t="shared" si="23"/>
        <v>0</v>
      </c>
      <c r="V77" s="141">
        <f t="shared" si="43"/>
        <v>0</v>
      </c>
      <c r="W77" s="141">
        <f t="shared" si="39"/>
        <v>0</v>
      </c>
      <c r="X77" s="141">
        <f t="shared" si="30"/>
        <v>0</v>
      </c>
      <c r="Y77" s="141">
        <f t="shared" si="40"/>
        <v>0</v>
      </c>
      <c r="Z77" s="141">
        <f t="shared" si="35"/>
        <v>0</v>
      </c>
    </row>
    <row r="78" spans="1:26" x14ac:dyDescent="0.2">
      <c r="A78" s="16" t="s">
        <v>60</v>
      </c>
      <c r="B78" s="2">
        <v>41</v>
      </c>
      <c r="C78" s="2">
        <v>637</v>
      </c>
      <c r="D78" s="56" t="s">
        <v>219</v>
      </c>
      <c r="E78" s="37">
        <v>1046.6300000000001</v>
      </c>
      <c r="F78" s="73">
        <v>2011.84</v>
      </c>
      <c r="G78" s="73">
        <v>2500</v>
      </c>
      <c r="H78" s="73">
        <v>2500</v>
      </c>
      <c r="I78" s="111">
        <v>0</v>
      </c>
      <c r="J78" s="22">
        <f t="shared" si="41"/>
        <v>2500</v>
      </c>
      <c r="K78" s="73">
        <v>496.85</v>
      </c>
      <c r="L78" s="123">
        <f t="shared" si="42"/>
        <v>19.874000000000002</v>
      </c>
      <c r="M78" s="141">
        <f t="shared" si="33"/>
        <v>0</v>
      </c>
      <c r="N78" s="141">
        <f t="shared" si="44"/>
        <v>0</v>
      </c>
      <c r="O78" s="141">
        <f t="shared" si="29"/>
        <v>0</v>
      </c>
      <c r="P78" s="141">
        <f t="shared" si="36"/>
        <v>0</v>
      </c>
      <c r="Q78" s="141">
        <f t="shared" si="25"/>
        <v>0</v>
      </c>
      <c r="R78" s="141">
        <f t="shared" si="37"/>
        <v>0</v>
      </c>
      <c r="S78" s="141">
        <f t="shared" si="38"/>
        <v>0</v>
      </c>
      <c r="T78" s="141">
        <f t="shared" si="22"/>
        <v>0</v>
      </c>
      <c r="U78" s="141">
        <f t="shared" si="23"/>
        <v>0</v>
      </c>
      <c r="V78" s="141">
        <f t="shared" si="43"/>
        <v>0</v>
      </c>
      <c r="W78" s="141">
        <f t="shared" si="39"/>
        <v>0</v>
      </c>
      <c r="X78" s="141">
        <f t="shared" si="30"/>
        <v>0</v>
      </c>
      <c r="Y78" s="141">
        <f t="shared" si="40"/>
        <v>0</v>
      </c>
      <c r="Z78" s="141">
        <f t="shared" si="35"/>
        <v>0</v>
      </c>
    </row>
    <row r="79" spans="1:26" x14ac:dyDescent="0.2">
      <c r="A79" s="16" t="s">
        <v>60</v>
      </c>
      <c r="B79" s="2">
        <v>41</v>
      </c>
      <c r="C79" s="36">
        <v>642</v>
      </c>
      <c r="D79" s="35" t="s">
        <v>133</v>
      </c>
      <c r="E79" s="47">
        <v>207.76</v>
      </c>
      <c r="F79" s="41">
        <v>628.76</v>
      </c>
      <c r="G79" s="41">
        <v>0</v>
      </c>
      <c r="H79" s="102">
        <v>219.85</v>
      </c>
      <c r="I79" s="156">
        <v>240</v>
      </c>
      <c r="J79" s="22">
        <f t="shared" si="41"/>
        <v>459.85</v>
      </c>
      <c r="K79" s="41">
        <v>287</v>
      </c>
      <c r="L79" s="123">
        <f t="shared" si="42"/>
        <v>62.411655974774376</v>
      </c>
      <c r="M79" s="141">
        <f t="shared" si="33"/>
        <v>0</v>
      </c>
      <c r="N79" s="141">
        <f t="shared" si="44"/>
        <v>0</v>
      </c>
      <c r="O79" s="141">
        <f t="shared" si="29"/>
        <v>0</v>
      </c>
      <c r="P79" s="141">
        <f t="shared" si="36"/>
        <v>0</v>
      </c>
      <c r="Q79" s="141">
        <f t="shared" si="25"/>
        <v>0</v>
      </c>
      <c r="R79" s="141">
        <f t="shared" si="37"/>
        <v>0</v>
      </c>
      <c r="S79" s="141">
        <f t="shared" si="38"/>
        <v>0</v>
      </c>
      <c r="T79" s="141">
        <f t="shared" si="22"/>
        <v>0</v>
      </c>
      <c r="U79" s="141">
        <f t="shared" si="23"/>
        <v>0</v>
      </c>
      <c r="V79" s="141">
        <f t="shared" si="43"/>
        <v>0</v>
      </c>
      <c r="W79" s="141">
        <f t="shared" si="39"/>
        <v>0</v>
      </c>
      <c r="X79" s="141">
        <f t="shared" si="30"/>
        <v>0</v>
      </c>
      <c r="Y79" s="141">
        <f t="shared" si="40"/>
        <v>0</v>
      </c>
      <c r="Z79" s="141">
        <f t="shared" si="35"/>
        <v>0</v>
      </c>
    </row>
    <row r="80" spans="1:26" ht="13.5" customHeight="1" thickBot="1" x14ac:dyDescent="0.25">
      <c r="A80" s="98" t="s">
        <v>60</v>
      </c>
      <c r="B80" s="188" t="s">
        <v>5</v>
      </c>
      <c r="C80" s="189"/>
      <c r="D80" s="190"/>
      <c r="E80" s="30">
        <f>SUM(E73:E79,E72)</f>
        <v>12090.88</v>
      </c>
      <c r="F80" s="30">
        <f>SUM(F73:F79,F72)</f>
        <v>16358.830000000002</v>
      </c>
      <c r="G80" s="30">
        <f>SUM(G73:G79,G72)</f>
        <v>21050</v>
      </c>
      <c r="H80" s="30">
        <f>SUM(H73:H79,H72)</f>
        <v>21050</v>
      </c>
      <c r="I80" s="51">
        <f>SUM(I73:I79,I72)</f>
        <v>0</v>
      </c>
      <c r="J80" s="22">
        <f t="shared" si="41"/>
        <v>21050</v>
      </c>
      <c r="K80" s="30">
        <f>SUM(K73:K79,K72)</f>
        <v>5764.0300000000007</v>
      </c>
      <c r="L80" s="123">
        <f t="shared" si="42"/>
        <v>27.382565320665087</v>
      </c>
      <c r="M80" s="141">
        <f t="shared" si="33"/>
        <v>12090.88</v>
      </c>
      <c r="N80" s="141">
        <f t="shared" si="44"/>
        <v>16358.830000000002</v>
      </c>
      <c r="O80" s="141">
        <f t="shared" si="29"/>
        <v>0</v>
      </c>
      <c r="P80" s="141">
        <f t="shared" si="36"/>
        <v>21050</v>
      </c>
      <c r="Q80" s="141">
        <f t="shared" si="25"/>
        <v>0</v>
      </c>
      <c r="R80" s="141">
        <f t="shared" si="37"/>
        <v>0</v>
      </c>
      <c r="S80" s="141">
        <f t="shared" si="38"/>
        <v>0</v>
      </c>
      <c r="T80" s="141">
        <f t="shared" si="22"/>
        <v>0</v>
      </c>
      <c r="U80" s="141">
        <f t="shared" si="23"/>
        <v>21050</v>
      </c>
      <c r="V80" s="141">
        <f t="shared" si="43"/>
        <v>0</v>
      </c>
      <c r="W80" s="141">
        <f t="shared" si="39"/>
        <v>5764.0300000000007</v>
      </c>
      <c r="X80" s="141">
        <f t="shared" si="30"/>
        <v>0</v>
      </c>
      <c r="Y80" s="141">
        <f t="shared" si="40"/>
        <v>21050</v>
      </c>
      <c r="Z80" s="141">
        <f t="shared" si="35"/>
        <v>0</v>
      </c>
    </row>
    <row r="81" spans="1:26" ht="14.25" thickTop="1" thickBot="1" x14ac:dyDescent="0.25">
      <c r="A81" s="230" t="s">
        <v>79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6"/>
      <c r="M81" s="141">
        <f t="shared" si="33"/>
        <v>0</v>
      </c>
      <c r="N81" s="141">
        <f t="shared" si="44"/>
        <v>0</v>
      </c>
      <c r="O81" s="141">
        <f t="shared" si="29"/>
        <v>0</v>
      </c>
      <c r="P81" s="141">
        <f t="shared" si="36"/>
        <v>0</v>
      </c>
      <c r="Q81" s="141">
        <f t="shared" si="25"/>
        <v>0</v>
      </c>
      <c r="R81" s="141">
        <f t="shared" si="37"/>
        <v>0</v>
      </c>
      <c r="S81" s="141">
        <f t="shared" si="38"/>
        <v>0</v>
      </c>
      <c r="T81" s="141">
        <f t="shared" si="22"/>
        <v>0</v>
      </c>
      <c r="U81" s="141">
        <f t="shared" si="23"/>
        <v>0</v>
      </c>
      <c r="V81" s="141">
        <f t="shared" si="43"/>
        <v>0</v>
      </c>
      <c r="W81" s="141">
        <f t="shared" si="39"/>
        <v>0</v>
      </c>
      <c r="X81" s="141">
        <f t="shared" si="30"/>
        <v>0</v>
      </c>
      <c r="Y81" s="141">
        <f t="shared" si="40"/>
        <v>0</v>
      </c>
      <c r="Z81" s="141">
        <f t="shared" si="35"/>
        <v>0</v>
      </c>
    </row>
    <row r="82" spans="1:26" ht="13.5" thickTop="1" x14ac:dyDescent="0.2">
      <c r="A82" s="229" t="s">
        <v>210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9"/>
      <c r="M82" s="141">
        <f t="shared" si="33"/>
        <v>0</v>
      </c>
      <c r="N82" s="141">
        <f t="shared" si="44"/>
        <v>0</v>
      </c>
      <c r="O82" s="141">
        <f t="shared" si="29"/>
        <v>0</v>
      </c>
      <c r="P82" s="141">
        <f t="shared" si="36"/>
        <v>0</v>
      </c>
      <c r="Q82" s="141">
        <f t="shared" si="25"/>
        <v>0</v>
      </c>
      <c r="R82" s="141">
        <f t="shared" si="37"/>
        <v>0</v>
      </c>
      <c r="S82" s="141">
        <f t="shared" si="38"/>
        <v>0</v>
      </c>
      <c r="T82" s="141">
        <f t="shared" si="22"/>
        <v>0</v>
      </c>
      <c r="U82" s="141">
        <f t="shared" si="23"/>
        <v>0</v>
      </c>
      <c r="V82" s="141">
        <f t="shared" si="43"/>
        <v>0</v>
      </c>
      <c r="W82" s="141">
        <f t="shared" si="39"/>
        <v>0</v>
      </c>
      <c r="X82" s="141">
        <f t="shared" si="30"/>
        <v>0</v>
      </c>
      <c r="Y82" s="141">
        <f t="shared" si="40"/>
        <v>0</v>
      </c>
      <c r="Z82" s="141">
        <f t="shared" si="35"/>
        <v>0</v>
      </c>
    </row>
    <row r="83" spans="1:26" x14ac:dyDescent="0.2">
      <c r="A83" s="2" t="s">
        <v>10</v>
      </c>
      <c r="B83" s="2">
        <v>41</v>
      </c>
      <c r="C83" s="2">
        <v>633</v>
      </c>
      <c r="D83" s="16" t="s">
        <v>134</v>
      </c>
      <c r="E83" s="22">
        <v>1391.58</v>
      </c>
      <c r="F83" s="22">
        <v>320</v>
      </c>
      <c r="G83" s="22">
        <v>1000</v>
      </c>
      <c r="H83" s="22">
        <v>1000</v>
      </c>
      <c r="I83" s="37">
        <v>0</v>
      </c>
      <c r="J83" s="22">
        <f>SUM(H83:I83)</f>
        <v>1000</v>
      </c>
      <c r="K83" s="22">
        <v>60.8</v>
      </c>
      <c r="L83" s="123">
        <f>vypocetPercent(J83,K83)</f>
        <v>6.08</v>
      </c>
      <c r="M83" s="141">
        <f t="shared" si="33"/>
        <v>0</v>
      </c>
      <c r="N83" s="141">
        <f t="shared" si="44"/>
        <v>0</v>
      </c>
      <c r="O83" s="141">
        <f t="shared" si="29"/>
        <v>0</v>
      </c>
      <c r="P83" s="141">
        <f t="shared" si="36"/>
        <v>0</v>
      </c>
      <c r="Q83" s="141">
        <f t="shared" si="25"/>
        <v>0</v>
      </c>
      <c r="R83" s="141">
        <f t="shared" si="37"/>
        <v>0</v>
      </c>
      <c r="S83" s="141">
        <f t="shared" si="38"/>
        <v>0</v>
      </c>
      <c r="T83" s="141">
        <f t="shared" si="22"/>
        <v>0</v>
      </c>
      <c r="U83" s="141">
        <f t="shared" si="23"/>
        <v>0</v>
      </c>
      <c r="V83" s="141">
        <f t="shared" si="43"/>
        <v>0</v>
      </c>
      <c r="W83" s="141">
        <f t="shared" si="39"/>
        <v>0</v>
      </c>
      <c r="X83" s="141">
        <f t="shared" si="30"/>
        <v>0</v>
      </c>
      <c r="Y83" s="141">
        <f t="shared" si="40"/>
        <v>0</v>
      </c>
      <c r="Z83" s="141">
        <f t="shared" si="35"/>
        <v>0</v>
      </c>
    </row>
    <row r="84" spans="1:26" x14ac:dyDescent="0.2">
      <c r="A84" s="16" t="s">
        <v>10</v>
      </c>
      <c r="B84" s="2">
        <v>41</v>
      </c>
      <c r="C84" s="2">
        <v>642</v>
      </c>
      <c r="D84" s="2" t="s">
        <v>53</v>
      </c>
      <c r="E84" s="22">
        <v>1200</v>
      </c>
      <c r="F84" s="22">
        <v>1300</v>
      </c>
      <c r="G84" s="22">
        <v>1500</v>
      </c>
      <c r="H84" s="22">
        <v>1500</v>
      </c>
      <c r="I84" s="37">
        <v>0</v>
      </c>
      <c r="J84" s="22">
        <f>SUM(H84:I84)</f>
        <v>1500</v>
      </c>
      <c r="K84" s="22">
        <v>0</v>
      </c>
      <c r="L84" s="123">
        <f t="shared" ref="L84:L85" si="45">vypocetPercent(J84,K84)</f>
        <v>0</v>
      </c>
      <c r="M84" s="141">
        <f t="shared" si="33"/>
        <v>0</v>
      </c>
      <c r="N84" s="141">
        <f t="shared" si="44"/>
        <v>0</v>
      </c>
      <c r="O84" s="141">
        <f t="shared" si="29"/>
        <v>0</v>
      </c>
      <c r="P84" s="141">
        <f t="shared" si="36"/>
        <v>0</v>
      </c>
      <c r="Q84" s="141">
        <f t="shared" si="25"/>
        <v>0</v>
      </c>
      <c r="R84" s="141">
        <f t="shared" si="37"/>
        <v>0</v>
      </c>
      <c r="S84" s="141">
        <f t="shared" si="38"/>
        <v>0</v>
      </c>
      <c r="T84" s="141">
        <f t="shared" si="22"/>
        <v>0</v>
      </c>
      <c r="U84" s="141">
        <f t="shared" si="23"/>
        <v>0</v>
      </c>
      <c r="V84" s="141">
        <f t="shared" si="43"/>
        <v>0</v>
      </c>
      <c r="W84" s="141">
        <f t="shared" si="39"/>
        <v>0</v>
      </c>
      <c r="X84" s="141">
        <f t="shared" si="30"/>
        <v>0</v>
      </c>
      <c r="Y84" s="141">
        <f t="shared" si="40"/>
        <v>0</v>
      </c>
      <c r="Z84" s="141">
        <f t="shared" si="35"/>
        <v>0</v>
      </c>
    </row>
    <row r="85" spans="1:26" x14ac:dyDescent="0.2">
      <c r="A85" s="3" t="s">
        <v>10</v>
      </c>
      <c r="B85" s="188" t="s">
        <v>5</v>
      </c>
      <c r="C85" s="189"/>
      <c r="D85" s="190"/>
      <c r="E85" s="62">
        <f>SUM(E83:E84)</f>
        <v>2591.58</v>
      </c>
      <c r="F85" s="62">
        <f>SUM(F83:F84)</f>
        <v>1620</v>
      </c>
      <c r="G85" s="62">
        <f>SUM(G83:G84)</f>
        <v>2500</v>
      </c>
      <c r="H85" s="62">
        <f>SUM(H83:H84)</f>
        <v>2500</v>
      </c>
      <c r="I85" s="104">
        <f>SUM(I83:I84)</f>
        <v>0</v>
      </c>
      <c r="J85" s="22">
        <f>SUM(H85:I85)</f>
        <v>2500</v>
      </c>
      <c r="K85" s="62">
        <f>SUM(K83:K84)</f>
        <v>60.8</v>
      </c>
      <c r="L85" s="123">
        <f t="shared" si="45"/>
        <v>2.4319999999999999</v>
      </c>
      <c r="M85" s="141">
        <f t="shared" si="33"/>
        <v>2591.58</v>
      </c>
      <c r="N85" s="141">
        <f t="shared" si="44"/>
        <v>1620</v>
      </c>
      <c r="O85" s="141">
        <f t="shared" si="29"/>
        <v>0</v>
      </c>
      <c r="P85" s="141">
        <f t="shared" si="36"/>
        <v>2500</v>
      </c>
      <c r="Q85" s="141">
        <f t="shared" si="25"/>
        <v>0</v>
      </c>
      <c r="R85" s="141">
        <f t="shared" si="37"/>
        <v>0</v>
      </c>
      <c r="S85" s="141">
        <f t="shared" si="38"/>
        <v>0</v>
      </c>
      <c r="T85" s="141">
        <f t="shared" si="22"/>
        <v>0</v>
      </c>
      <c r="U85" s="141">
        <f t="shared" si="23"/>
        <v>2500</v>
      </c>
      <c r="V85" s="141">
        <f t="shared" si="43"/>
        <v>0</v>
      </c>
      <c r="W85" s="141">
        <f t="shared" si="39"/>
        <v>60.8</v>
      </c>
      <c r="X85" s="141">
        <f t="shared" si="30"/>
        <v>0</v>
      </c>
      <c r="Y85" s="141">
        <f t="shared" si="40"/>
        <v>2500</v>
      </c>
      <c r="Z85" s="141">
        <f t="shared" si="35"/>
        <v>0</v>
      </c>
    </row>
    <row r="86" spans="1:26" x14ac:dyDescent="0.2">
      <c r="A86" s="191" t="s">
        <v>181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3"/>
      <c r="M86" s="141">
        <f t="shared" si="33"/>
        <v>0</v>
      </c>
      <c r="N86" s="141">
        <f t="shared" si="44"/>
        <v>0</v>
      </c>
      <c r="O86" s="141">
        <f t="shared" si="29"/>
        <v>0</v>
      </c>
      <c r="P86" s="141">
        <f t="shared" si="36"/>
        <v>0</v>
      </c>
      <c r="Q86" s="141">
        <f t="shared" si="25"/>
        <v>0</v>
      </c>
      <c r="R86" s="141">
        <f t="shared" si="37"/>
        <v>0</v>
      </c>
      <c r="S86" s="141">
        <f t="shared" si="38"/>
        <v>0</v>
      </c>
      <c r="T86" s="141">
        <f t="shared" si="22"/>
        <v>0</v>
      </c>
      <c r="U86" s="141">
        <f t="shared" si="23"/>
        <v>0</v>
      </c>
      <c r="V86" s="141">
        <f t="shared" si="43"/>
        <v>0</v>
      </c>
      <c r="W86" s="141">
        <f t="shared" si="39"/>
        <v>0</v>
      </c>
      <c r="X86" s="141">
        <f t="shared" si="30"/>
        <v>0</v>
      </c>
      <c r="Y86" s="141">
        <f t="shared" si="40"/>
        <v>0</v>
      </c>
      <c r="Z86" s="141">
        <f t="shared" si="35"/>
        <v>0</v>
      </c>
    </row>
    <row r="87" spans="1:26" x14ac:dyDescent="0.2">
      <c r="A87" s="2" t="s">
        <v>11</v>
      </c>
      <c r="B87" s="2">
        <v>111</v>
      </c>
      <c r="C87" s="2">
        <v>610</v>
      </c>
      <c r="D87" s="2" t="s">
        <v>47</v>
      </c>
      <c r="E87" s="22">
        <v>4272</v>
      </c>
      <c r="F87" s="105">
        <v>4774.93</v>
      </c>
      <c r="G87" s="22">
        <v>3986.4</v>
      </c>
      <c r="H87" s="22">
        <v>3986.4</v>
      </c>
      <c r="I87" s="37">
        <v>0</v>
      </c>
      <c r="J87" s="22">
        <f>SUM(H87:I87)</f>
        <v>3986.4</v>
      </c>
      <c r="K87" s="105">
        <v>996.6</v>
      </c>
      <c r="L87" s="123">
        <f>vypocetPercent(J87,K87)</f>
        <v>25</v>
      </c>
      <c r="M87" s="141">
        <f t="shared" si="33"/>
        <v>0</v>
      </c>
      <c r="N87" s="141">
        <f t="shared" si="44"/>
        <v>0</v>
      </c>
      <c r="O87" s="141">
        <f t="shared" si="29"/>
        <v>0</v>
      </c>
      <c r="P87" s="141">
        <f t="shared" si="36"/>
        <v>0</v>
      </c>
      <c r="Q87" s="141">
        <f t="shared" si="25"/>
        <v>0</v>
      </c>
      <c r="R87" s="141">
        <f t="shared" si="37"/>
        <v>0</v>
      </c>
      <c r="S87" s="141">
        <f t="shared" si="38"/>
        <v>0</v>
      </c>
      <c r="T87" s="141">
        <f t="shared" si="22"/>
        <v>0</v>
      </c>
      <c r="U87" s="141">
        <f t="shared" si="23"/>
        <v>0</v>
      </c>
      <c r="V87" s="141">
        <f t="shared" si="43"/>
        <v>0</v>
      </c>
      <c r="W87" s="141">
        <f t="shared" si="39"/>
        <v>0</v>
      </c>
      <c r="X87" s="141">
        <f t="shared" si="30"/>
        <v>0</v>
      </c>
      <c r="Y87" s="141">
        <f t="shared" si="40"/>
        <v>0</v>
      </c>
      <c r="Z87" s="141">
        <f t="shared" si="35"/>
        <v>0</v>
      </c>
    </row>
    <row r="88" spans="1:26" x14ac:dyDescent="0.2">
      <c r="A88" s="2" t="s">
        <v>11</v>
      </c>
      <c r="B88" s="2">
        <v>111</v>
      </c>
      <c r="C88" s="2">
        <v>620</v>
      </c>
      <c r="D88" s="2" t="s">
        <v>31</v>
      </c>
      <c r="E88" s="22">
        <v>1493.08</v>
      </c>
      <c r="F88" s="105">
        <v>1668.79</v>
      </c>
      <c r="G88" s="22">
        <v>1393.2</v>
      </c>
      <c r="H88" s="22">
        <v>1393.2</v>
      </c>
      <c r="I88" s="37">
        <v>0</v>
      </c>
      <c r="J88" s="22">
        <f t="shared" ref="J88:J92" si="46">SUM(H88:I88)</f>
        <v>1393.2</v>
      </c>
      <c r="K88" s="105">
        <v>348.3</v>
      </c>
      <c r="L88" s="123">
        <f t="shared" ref="L88:L100" si="47">vypocetPercent(J88,K88)</f>
        <v>25</v>
      </c>
      <c r="M88" s="141">
        <f t="shared" si="33"/>
        <v>0</v>
      </c>
      <c r="N88" s="141">
        <f t="shared" si="44"/>
        <v>0</v>
      </c>
      <c r="O88" s="141">
        <f t="shared" si="29"/>
        <v>0</v>
      </c>
      <c r="P88" s="141">
        <f t="shared" si="36"/>
        <v>0</v>
      </c>
      <c r="Q88" s="141">
        <f t="shared" si="25"/>
        <v>0</v>
      </c>
      <c r="R88" s="141">
        <f t="shared" si="37"/>
        <v>0</v>
      </c>
      <c r="S88" s="141">
        <f t="shared" si="38"/>
        <v>0</v>
      </c>
      <c r="T88" s="141">
        <f t="shared" si="22"/>
        <v>0</v>
      </c>
      <c r="U88" s="141">
        <f t="shared" si="23"/>
        <v>0</v>
      </c>
      <c r="V88" s="141">
        <f t="shared" si="43"/>
        <v>0</v>
      </c>
      <c r="W88" s="141">
        <f t="shared" si="39"/>
        <v>0</v>
      </c>
      <c r="X88" s="141">
        <f t="shared" si="30"/>
        <v>0</v>
      </c>
      <c r="Y88" s="141">
        <f t="shared" si="40"/>
        <v>0</v>
      </c>
      <c r="Z88" s="141">
        <f t="shared" si="35"/>
        <v>0</v>
      </c>
    </row>
    <row r="89" spans="1:26" x14ac:dyDescent="0.2">
      <c r="A89" s="2" t="s">
        <v>11</v>
      </c>
      <c r="B89" s="2">
        <v>111</v>
      </c>
      <c r="C89" s="2">
        <v>632</v>
      </c>
      <c r="D89" s="2" t="s">
        <v>35</v>
      </c>
      <c r="E89" s="22">
        <v>550</v>
      </c>
      <c r="F89" s="22">
        <v>542</v>
      </c>
      <c r="G89" s="22">
        <v>542</v>
      </c>
      <c r="H89" s="22">
        <v>70.599999999999994</v>
      </c>
      <c r="I89" s="37">
        <v>0</v>
      </c>
      <c r="J89" s="22">
        <f t="shared" si="46"/>
        <v>70.599999999999994</v>
      </c>
      <c r="K89" s="22">
        <v>0</v>
      </c>
      <c r="L89" s="123">
        <f t="shared" si="47"/>
        <v>0</v>
      </c>
      <c r="M89" s="141">
        <f t="shared" si="33"/>
        <v>0</v>
      </c>
      <c r="N89" s="141">
        <f t="shared" si="44"/>
        <v>0</v>
      </c>
      <c r="O89" s="141">
        <f t="shared" si="29"/>
        <v>0</v>
      </c>
      <c r="P89" s="141">
        <f t="shared" si="36"/>
        <v>0</v>
      </c>
      <c r="Q89" s="141">
        <f t="shared" si="25"/>
        <v>0</v>
      </c>
      <c r="R89" s="141">
        <f t="shared" si="37"/>
        <v>0</v>
      </c>
      <c r="S89" s="141">
        <f t="shared" si="38"/>
        <v>0</v>
      </c>
      <c r="T89" s="141">
        <f t="shared" si="22"/>
        <v>0</v>
      </c>
      <c r="U89" s="141">
        <f t="shared" si="23"/>
        <v>0</v>
      </c>
      <c r="V89" s="141">
        <f t="shared" si="43"/>
        <v>0</v>
      </c>
      <c r="W89" s="141">
        <f t="shared" si="39"/>
        <v>0</v>
      </c>
      <c r="X89" s="141">
        <f t="shared" si="30"/>
        <v>0</v>
      </c>
      <c r="Y89" s="141">
        <f t="shared" si="40"/>
        <v>0</v>
      </c>
      <c r="Z89" s="141">
        <f t="shared" si="35"/>
        <v>0</v>
      </c>
    </row>
    <row r="90" spans="1:26" x14ac:dyDescent="0.2">
      <c r="A90" s="2" t="s">
        <v>11</v>
      </c>
      <c r="B90" s="2">
        <v>111</v>
      </c>
      <c r="C90" s="2">
        <v>633</v>
      </c>
      <c r="D90" s="16" t="s">
        <v>119</v>
      </c>
      <c r="E90" s="22">
        <v>97.07</v>
      </c>
      <c r="F90" s="22">
        <v>139.07</v>
      </c>
      <c r="G90" s="22">
        <v>105.07</v>
      </c>
      <c r="H90" s="22">
        <v>118.36</v>
      </c>
      <c r="I90" s="37">
        <v>0</v>
      </c>
      <c r="J90" s="22">
        <f t="shared" si="46"/>
        <v>118.36</v>
      </c>
      <c r="K90" s="22">
        <v>137.71</v>
      </c>
      <c r="L90" s="123">
        <f t="shared" si="47"/>
        <v>116.34842852314972</v>
      </c>
      <c r="M90" s="141">
        <f t="shared" si="33"/>
        <v>0</v>
      </c>
      <c r="N90" s="141">
        <f t="shared" si="44"/>
        <v>0</v>
      </c>
      <c r="O90" s="141">
        <f t="shared" si="29"/>
        <v>0</v>
      </c>
      <c r="P90" s="141">
        <f t="shared" si="36"/>
        <v>0</v>
      </c>
      <c r="Q90" s="141">
        <f t="shared" si="25"/>
        <v>0</v>
      </c>
      <c r="R90" s="141">
        <f t="shared" si="37"/>
        <v>0</v>
      </c>
      <c r="S90" s="141">
        <f t="shared" si="38"/>
        <v>0</v>
      </c>
      <c r="T90" s="141">
        <f t="shared" si="22"/>
        <v>0</v>
      </c>
      <c r="U90" s="141">
        <f t="shared" si="23"/>
        <v>0</v>
      </c>
      <c r="V90" s="141">
        <f t="shared" si="43"/>
        <v>0</v>
      </c>
      <c r="W90" s="141">
        <f t="shared" si="39"/>
        <v>0</v>
      </c>
      <c r="X90" s="141">
        <f t="shared" si="30"/>
        <v>0</v>
      </c>
      <c r="Y90" s="141">
        <f t="shared" si="40"/>
        <v>0</v>
      </c>
      <c r="Z90" s="141">
        <f t="shared" si="35"/>
        <v>0</v>
      </c>
    </row>
    <row r="91" spans="1:26" x14ac:dyDescent="0.2">
      <c r="A91" s="2" t="s">
        <v>11</v>
      </c>
      <c r="B91" s="2">
        <v>111</v>
      </c>
      <c r="C91" s="2">
        <v>637</v>
      </c>
      <c r="D91" s="16" t="s">
        <v>130</v>
      </c>
      <c r="E91" s="22">
        <v>50</v>
      </c>
      <c r="F91" s="22">
        <v>0</v>
      </c>
      <c r="G91" s="22">
        <v>34</v>
      </c>
      <c r="H91" s="22">
        <v>20.71</v>
      </c>
      <c r="I91" s="37">
        <v>0</v>
      </c>
      <c r="J91" s="22">
        <f t="shared" si="46"/>
        <v>20.71</v>
      </c>
      <c r="K91" s="22">
        <v>0</v>
      </c>
      <c r="L91" s="123">
        <f t="shared" si="47"/>
        <v>0</v>
      </c>
      <c r="M91" s="141">
        <f t="shared" si="33"/>
        <v>0</v>
      </c>
      <c r="N91" s="141">
        <f t="shared" si="44"/>
        <v>0</v>
      </c>
      <c r="O91" s="141">
        <f t="shared" si="29"/>
        <v>0</v>
      </c>
      <c r="P91" s="141">
        <f t="shared" si="36"/>
        <v>0</v>
      </c>
      <c r="Q91" s="141">
        <f t="shared" si="25"/>
        <v>0</v>
      </c>
      <c r="R91" s="141">
        <f t="shared" si="37"/>
        <v>0</v>
      </c>
      <c r="S91" s="141">
        <f t="shared" si="38"/>
        <v>0</v>
      </c>
      <c r="T91" s="141">
        <f t="shared" si="22"/>
        <v>0</v>
      </c>
      <c r="U91" s="141">
        <f t="shared" si="23"/>
        <v>0</v>
      </c>
      <c r="V91" s="141">
        <f t="shared" si="43"/>
        <v>0</v>
      </c>
      <c r="W91" s="141">
        <f t="shared" si="39"/>
        <v>0</v>
      </c>
      <c r="X91" s="141">
        <f t="shared" si="30"/>
        <v>0</v>
      </c>
      <c r="Y91" s="141">
        <f t="shared" si="40"/>
        <v>0</v>
      </c>
      <c r="Z91" s="141">
        <f t="shared" si="35"/>
        <v>0</v>
      </c>
    </row>
    <row r="92" spans="1:26" x14ac:dyDescent="0.2">
      <c r="A92" s="2" t="s">
        <v>11</v>
      </c>
      <c r="B92" s="2">
        <v>111</v>
      </c>
      <c r="C92" s="2">
        <v>642</v>
      </c>
      <c r="D92" s="16" t="s">
        <v>66</v>
      </c>
      <c r="E92" s="37">
        <v>99.58</v>
      </c>
      <c r="F92" s="22">
        <v>115.58</v>
      </c>
      <c r="G92" s="22">
        <v>115.58</v>
      </c>
      <c r="H92" s="22">
        <v>115.58</v>
      </c>
      <c r="I92" s="37">
        <v>0</v>
      </c>
      <c r="J92" s="22">
        <f t="shared" si="46"/>
        <v>115.58</v>
      </c>
      <c r="K92" s="22">
        <v>16</v>
      </c>
      <c r="L92" s="123">
        <f t="shared" si="47"/>
        <v>13.843225471534868</v>
      </c>
      <c r="M92" s="141">
        <f t="shared" si="33"/>
        <v>0</v>
      </c>
      <c r="N92" s="141">
        <f t="shared" si="44"/>
        <v>0</v>
      </c>
      <c r="O92" s="141">
        <f t="shared" si="29"/>
        <v>0</v>
      </c>
      <c r="P92" s="141">
        <f t="shared" si="36"/>
        <v>0</v>
      </c>
      <c r="Q92" s="141">
        <f t="shared" si="25"/>
        <v>0</v>
      </c>
      <c r="R92" s="141">
        <f t="shared" si="37"/>
        <v>0</v>
      </c>
      <c r="S92" s="141">
        <f t="shared" si="38"/>
        <v>0</v>
      </c>
      <c r="T92" s="141">
        <f t="shared" si="22"/>
        <v>0</v>
      </c>
      <c r="U92" s="141">
        <f t="shared" si="23"/>
        <v>0</v>
      </c>
      <c r="V92" s="141">
        <f t="shared" si="43"/>
        <v>0</v>
      </c>
      <c r="W92" s="141">
        <f t="shared" si="39"/>
        <v>0</v>
      </c>
      <c r="X92" s="141">
        <f t="shared" si="30"/>
        <v>0</v>
      </c>
      <c r="Y92" s="141">
        <f t="shared" si="40"/>
        <v>0</v>
      </c>
      <c r="Z92" s="141">
        <f t="shared" si="35"/>
        <v>0</v>
      </c>
    </row>
    <row r="93" spans="1:26" x14ac:dyDescent="0.2">
      <c r="A93" s="2" t="s">
        <v>11</v>
      </c>
      <c r="B93" s="2">
        <v>111</v>
      </c>
      <c r="C93" s="187" t="s">
        <v>48</v>
      </c>
      <c r="D93" s="186"/>
      <c r="E93" s="21">
        <f>SUM(E87:E92)</f>
        <v>6561.73</v>
      </c>
      <c r="F93" s="21">
        <f>SUM(F87:F92)</f>
        <v>7240.37</v>
      </c>
      <c r="G93" s="21">
        <f>SUM(G87:G92)</f>
        <v>6176.25</v>
      </c>
      <c r="H93" s="21">
        <f>SUM(H87:H92)</f>
        <v>5704.85</v>
      </c>
      <c r="I93" s="40">
        <f>SUM(I87:I92)</f>
        <v>0</v>
      </c>
      <c r="J93" s="22">
        <f t="shared" ref="J93:J100" si="48">SUM(H93:I93)</f>
        <v>5704.85</v>
      </c>
      <c r="K93" s="21">
        <f>SUM(K87:K92)</f>
        <v>1498.6100000000001</v>
      </c>
      <c r="L93" s="123">
        <f t="shared" si="47"/>
        <v>26.269051771738084</v>
      </c>
      <c r="M93" s="141">
        <f t="shared" si="33"/>
        <v>0</v>
      </c>
      <c r="N93" s="141">
        <f t="shared" si="44"/>
        <v>0</v>
      </c>
      <c r="O93" s="141">
        <f t="shared" si="29"/>
        <v>0</v>
      </c>
      <c r="P93" s="141">
        <f t="shared" si="36"/>
        <v>0</v>
      </c>
      <c r="Q93" s="141">
        <f t="shared" si="25"/>
        <v>0</v>
      </c>
      <c r="R93" s="141">
        <f t="shared" si="37"/>
        <v>0</v>
      </c>
      <c r="S93" s="141">
        <f t="shared" si="38"/>
        <v>0</v>
      </c>
      <c r="T93" s="141">
        <f t="shared" si="22"/>
        <v>0</v>
      </c>
      <c r="U93" s="141">
        <f t="shared" si="23"/>
        <v>0</v>
      </c>
      <c r="V93" s="141">
        <f t="shared" si="43"/>
        <v>0</v>
      </c>
      <c r="W93" s="141">
        <f t="shared" si="39"/>
        <v>0</v>
      </c>
      <c r="X93" s="141">
        <f t="shared" si="30"/>
        <v>0</v>
      </c>
      <c r="Y93" s="141">
        <f t="shared" si="40"/>
        <v>0</v>
      </c>
      <c r="Z93" s="141">
        <f t="shared" si="35"/>
        <v>0</v>
      </c>
    </row>
    <row r="94" spans="1:26" x14ac:dyDescent="0.2">
      <c r="A94" s="2" t="s">
        <v>11</v>
      </c>
      <c r="B94" s="2">
        <v>41</v>
      </c>
      <c r="C94" s="2">
        <v>610</v>
      </c>
      <c r="D94" s="2" t="s">
        <v>47</v>
      </c>
      <c r="E94" s="21">
        <v>1440</v>
      </c>
      <c r="F94" s="21">
        <v>0</v>
      </c>
      <c r="G94" s="21">
        <v>0</v>
      </c>
      <c r="H94" s="21">
        <v>0</v>
      </c>
      <c r="I94" s="40">
        <v>0</v>
      </c>
      <c r="J94" s="22">
        <f t="shared" si="48"/>
        <v>0</v>
      </c>
      <c r="K94" s="21">
        <v>0</v>
      </c>
      <c r="L94" s="123">
        <f t="shared" si="47"/>
        <v>0</v>
      </c>
      <c r="M94" s="141">
        <f t="shared" si="33"/>
        <v>0</v>
      </c>
      <c r="N94" s="141">
        <f t="shared" si="44"/>
        <v>0</v>
      </c>
      <c r="O94" s="141">
        <f t="shared" si="29"/>
        <v>0</v>
      </c>
      <c r="P94" s="141">
        <f t="shared" si="36"/>
        <v>0</v>
      </c>
      <c r="Q94" s="141">
        <f t="shared" si="25"/>
        <v>0</v>
      </c>
      <c r="R94" s="141">
        <f t="shared" si="37"/>
        <v>0</v>
      </c>
      <c r="S94" s="141">
        <f t="shared" si="38"/>
        <v>0</v>
      </c>
      <c r="T94" s="141">
        <f t="shared" si="22"/>
        <v>0</v>
      </c>
      <c r="U94" s="141">
        <f t="shared" si="23"/>
        <v>0</v>
      </c>
      <c r="V94" s="141">
        <f t="shared" si="43"/>
        <v>0</v>
      </c>
      <c r="W94" s="141">
        <f t="shared" si="39"/>
        <v>0</v>
      </c>
      <c r="X94" s="141">
        <f t="shared" si="30"/>
        <v>0</v>
      </c>
      <c r="Y94" s="141">
        <f t="shared" si="40"/>
        <v>0</v>
      </c>
      <c r="Z94" s="141">
        <f t="shared" si="35"/>
        <v>0</v>
      </c>
    </row>
    <row r="95" spans="1:26" x14ac:dyDescent="0.2">
      <c r="A95" s="2" t="s">
        <v>11</v>
      </c>
      <c r="B95" s="2">
        <v>41</v>
      </c>
      <c r="C95" s="2">
        <v>620</v>
      </c>
      <c r="D95" s="2" t="s">
        <v>31</v>
      </c>
      <c r="E95" s="22">
        <v>504</v>
      </c>
      <c r="F95" s="22">
        <v>0</v>
      </c>
      <c r="G95" s="22">
        <v>0</v>
      </c>
      <c r="H95" s="22">
        <v>0</v>
      </c>
      <c r="I95" s="22">
        <v>0</v>
      </c>
      <c r="J95" s="22">
        <f t="shared" si="48"/>
        <v>0</v>
      </c>
      <c r="K95" s="22">
        <v>0</v>
      </c>
      <c r="L95" s="123">
        <f t="shared" si="47"/>
        <v>0</v>
      </c>
      <c r="M95" s="141">
        <f t="shared" si="33"/>
        <v>0</v>
      </c>
      <c r="N95" s="141">
        <f t="shared" si="44"/>
        <v>0</v>
      </c>
      <c r="O95" s="141">
        <f t="shared" si="29"/>
        <v>0</v>
      </c>
      <c r="P95" s="141">
        <f t="shared" si="36"/>
        <v>0</v>
      </c>
      <c r="Q95" s="141">
        <f t="shared" si="25"/>
        <v>0</v>
      </c>
      <c r="R95" s="141">
        <f t="shared" si="37"/>
        <v>0</v>
      </c>
      <c r="S95" s="141">
        <f t="shared" si="38"/>
        <v>0</v>
      </c>
      <c r="T95" s="141">
        <f t="shared" si="22"/>
        <v>0</v>
      </c>
      <c r="U95" s="141">
        <f t="shared" si="23"/>
        <v>0</v>
      </c>
      <c r="V95" s="141">
        <f t="shared" si="43"/>
        <v>0</v>
      </c>
      <c r="W95" s="141">
        <f t="shared" si="39"/>
        <v>0</v>
      </c>
      <c r="X95" s="141">
        <f t="shared" si="30"/>
        <v>0</v>
      </c>
      <c r="Y95" s="141">
        <f t="shared" si="40"/>
        <v>0</v>
      </c>
      <c r="Z95" s="141">
        <f t="shared" si="35"/>
        <v>0</v>
      </c>
    </row>
    <row r="96" spans="1:26" x14ac:dyDescent="0.2">
      <c r="A96" s="16" t="s">
        <v>11</v>
      </c>
      <c r="B96" s="2">
        <v>41</v>
      </c>
      <c r="C96" s="2">
        <v>631</v>
      </c>
      <c r="D96" s="16" t="s">
        <v>118</v>
      </c>
      <c r="E96" s="37">
        <v>61</v>
      </c>
      <c r="F96" s="22">
        <v>0</v>
      </c>
      <c r="G96" s="22">
        <v>0</v>
      </c>
      <c r="H96" s="22">
        <v>0</v>
      </c>
      <c r="I96" s="37">
        <v>0</v>
      </c>
      <c r="J96" s="22">
        <f t="shared" si="48"/>
        <v>0</v>
      </c>
      <c r="K96" s="22">
        <v>0</v>
      </c>
      <c r="L96" s="123">
        <f t="shared" si="47"/>
        <v>0</v>
      </c>
      <c r="M96" s="141">
        <f t="shared" si="33"/>
        <v>0</v>
      </c>
      <c r="N96" s="141">
        <f t="shared" si="44"/>
        <v>0</v>
      </c>
      <c r="O96" s="141">
        <f t="shared" si="29"/>
        <v>0</v>
      </c>
      <c r="P96" s="141">
        <f t="shared" si="36"/>
        <v>0</v>
      </c>
      <c r="Q96" s="141">
        <f t="shared" si="25"/>
        <v>0</v>
      </c>
      <c r="R96" s="141">
        <f t="shared" si="37"/>
        <v>0</v>
      </c>
      <c r="S96" s="141">
        <f t="shared" si="38"/>
        <v>0</v>
      </c>
      <c r="T96" s="141">
        <f t="shared" si="22"/>
        <v>0</v>
      </c>
      <c r="U96" s="141">
        <f t="shared" si="23"/>
        <v>0</v>
      </c>
      <c r="V96" s="141">
        <f t="shared" si="43"/>
        <v>0</v>
      </c>
      <c r="W96" s="141">
        <f t="shared" si="39"/>
        <v>0</v>
      </c>
      <c r="X96" s="141">
        <f t="shared" si="30"/>
        <v>0</v>
      </c>
      <c r="Y96" s="141">
        <f t="shared" si="40"/>
        <v>0</v>
      </c>
      <c r="Z96" s="141">
        <f t="shared" si="35"/>
        <v>0</v>
      </c>
    </row>
    <row r="97" spans="1:26" x14ac:dyDescent="0.2">
      <c r="A97" s="2" t="s">
        <v>11</v>
      </c>
      <c r="B97" s="2">
        <v>41</v>
      </c>
      <c r="C97" s="2">
        <v>633</v>
      </c>
      <c r="D97" s="16" t="s">
        <v>119</v>
      </c>
      <c r="E97" s="37">
        <v>15</v>
      </c>
      <c r="F97" s="22">
        <v>0</v>
      </c>
      <c r="G97" s="22">
        <v>0</v>
      </c>
      <c r="H97" s="22">
        <v>0</v>
      </c>
      <c r="I97" s="37">
        <v>0</v>
      </c>
      <c r="J97" s="22">
        <f t="shared" si="48"/>
        <v>0</v>
      </c>
      <c r="K97" s="22">
        <v>0</v>
      </c>
      <c r="L97" s="123">
        <f t="shared" si="47"/>
        <v>0</v>
      </c>
      <c r="M97" s="141">
        <f t="shared" si="33"/>
        <v>0</v>
      </c>
      <c r="N97" s="141">
        <f t="shared" si="44"/>
        <v>0</v>
      </c>
      <c r="O97" s="141">
        <f t="shared" si="29"/>
        <v>0</v>
      </c>
      <c r="P97" s="141">
        <f t="shared" si="36"/>
        <v>0</v>
      </c>
      <c r="Q97" s="141">
        <f t="shared" si="25"/>
        <v>0</v>
      </c>
      <c r="R97" s="141">
        <f t="shared" si="37"/>
        <v>0</v>
      </c>
      <c r="S97" s="141">
        <f t="shared" si="38"/>
        <v>0</v>
      </c>
      <c r="T97" s="141">
        <f t="shared" si="22"/>
        <v>0</v>
      </c>
      <c r="U97" s="141">
        <f t="shared" si="23"/>
        <v>0</v>
      </c>
      <c r="V97" s="141">
        <f t="shared" si="43"/>
        <v>0</v>
      </c>
      <c r="W97" s="141">
        <f t="shared" si="39"/>
        <v>0</v>
      </c>
      <c r="X97" s="141">
        <f t="shared" si="30"/>
        <v>0</v>
      </c>
      <c r="Y97" s="141">
        <f t="shared" si="40"/>
        <v>0</v>
      </c>
      <c r="Z97" s="141">
        <f t="shared" si="35"/>
        <v>0</v>
      </c>
    </row>
    <row r="98" spans="1:26" x14ac:dyDescent="0.2">
      <c r="A98" s="2" t="s">
        <v>11</v>
      </c>
      <c r="B98" s="2">
        <v>41</v>
      </c>
      <c r="C98" s="2">
        <v>637</v>
      </c>
      <c r="D98" s="16" t="s">
        <v>121</v>
      </c>
      <c r="E98" s="37">
        <v>185</v>
      </c>
      <c r="F98" s="22">
        <v>0</v>
      </c>
      <c r="G98" s="22">
        <v>0</v>
      </c>
      <c r="H98" s="22">
        <v>0</v>
      </c>
      <c r="I98" s="37">
        <v>0</v>
      </c>
      <c r="J98" s="22">
        <f t="shared" si="48"/>
        <v>0</v>
      </c>
      <c r="K98" s="22">
        <v>0</v>
      </c>
      <c r="L98" s="123">
        <f t="shared" si="47"/>
        <v>0</v>
      </c>
      <c r="M98" s="141">
        <f t="shared" si="33"/>
        <v>0</v>
      </c>
      <c r="N98" s="141">
        <f t="shared" si="44"/>
        <v>0</v>
      </c>
      <c r="O98" s="141">
        <f t="shared" si="29"/>
        <v>0</v>
      </c>
      <c r="P98" s="141">
        <f t="shared" si="36"/>
        <v>0</v>
      </c>
      <c r="Q98" s="141">
        <f t="shared" si="25"/>
        <v>0</v>
      </c>
      <c r="R98" s="141">
        <f t="shared" si="37"/>
        <v>0</v>
      </c>
      <c r="S98" s="141">
        <f t="shared" si="38"/>
        <v>0</v>
      </c>
      <c r="T98" s="141">
        <f t="shared" si="22"/>
        <v>0</v>
      </c>
      <c r="U98" s="141">
        <f t="shared" si="23"/>
        <v>0</v>
      </c>
      <c r="V98" s="141">
        <f t="shared" si="43"/>
        <v>0</v>
      </c>
      <c r="W98" s="141">
        <f t="shared" si="39"/>
        <v>0</v>
      </c>
      <c r="X98" s="141">
        <f t="shared" si="30"/>
        <v>0</v>
      </c>
      <c r="Y98" s="141">
        <f t="shared" si="40"/>
        <v>0</v>
      </c>
      <c r="Z98" s="141">
        <f t="shared" si="35"/>
        <v>0</v>
      </c>
    </row>
    <row r="99" spans="1:26" x14ac:dyDescent="0.2">
      <c r="A99" s="2" t="s">
        <v>11</v>
      </c>
      <c r="B99" s="2">
        <v>41</v>
      </c>
      <c r="C99" s="187" t="s">
        <v>24</v>
      </c>
      <c r="D99" s="186"/>
      <c r="E99" s="22">
        <f>SUM(E94:E98)</f>
        <v>2205</v>
      </c>
      <c r="F99" s="22">
        <f>SUM(F94:F98)</f>
        <v>0</v>
      </c>
      <c r="G99" s="22">
        <f>SUM(G94:G98)</f>
        <v>0</v>
      </c>
      <c r="H99" s="22">
        <f>SUM(H94:H98)</f>
        <v>0</v>
      </c>
      <c r="I99" s="22">
        <f>SUM(I94:I98)</f>
        <v>0</v>
      </c>
      <c r="J99" s="22">
        <f t="shared" si="48"/>
        <v>0</v>
      </c>
      <c r="K99" s="22">
        <f>SUM(K94:K98)</f>
        <v>0</v>
      </c>
      <c r="L99" s="123">
        <f t="shared" si="47"/>
        <v>0</v>
      </c>
      <c r="M99" s="141">
        <f t="shared" si="33"/>
        <v>0</v>
      </c>
      <c r="N99" s="141">
        <f t="shared" si="44"/>
        <v>0</v>
      </c>
      <c r="O99" s="141">
        <f t="shared" si="29"/>
        <v>0</v>
      </c>
      <c r="P99" s="141">
        <f t="shared" si="36"/>
        <v>0</v>
      </c>
      <c r="Q99" s="141">
        <f t="shared" si="25"/>
        <v>0</v>
      </c>
      <c r="R99" s="141">
        <f t="shared" si="37"/>
        <v>0</v>
      </c>
      <c r="S99" s="141">
        <f t="shared" si="38"/>
        <v>0</v>
      </c>
      <c r="T99" s="141">
        <f t="shared" si="22"/>
        <v>0</v>
      </c>
      <c r="U99" s="141">
        <f t="shared" si="23"/>
        <v>0</v>
      </c>
      <c r="V99" s="141">
        <f t="shared" si="43"/>
        <v>0</v>
      </c>
      <c r="W99" s="141">
        <f t="shared" si="39"/>
        <v>0</v>
      </c>
      <c r="X99" s="141">
        <f t="shared" si="30"/>
        <v>0</v>
      </c>
      <c r="Y99" s="141">
        <f t="shared" si="40"/>
        <v>0</v>
      </c>
      <c r="Z99" s="141">
        <f t="shared" si="35"/>
        <v>0</v>
      </c>
    </row>
    <row r="100" spans="1:26" x14ac:dyDescent="0.2">
      <c r="A100" s="3" t="s">
        <v>11</v>
      </c>
      <c r="B100" s="198" t="s">
        <v>5</v>
      </c>
      <c r="C100" s="199"/>
      <c r="D100" s="200"/>
      <c r="E100" s="62">
        <f>SUM(E99,E93)</f>
        <v>8766.73</v>
      </c>
      <c r="F100" s="62">
        <f>SUM(F99,F93)</f>
        <v>7240.37</v>
      </c>
      <c r="G100" s="62">
        <f>SUM(G99,G93)</f>
        <v>6176.25</v>
      </c>
      <c r="H100" s="62">
        <f>SUM(H99,H93)</f>
        <v>5704.85</v>
      </c>
      <c r="I100" s="104">
        <f>SUM(I99,I93)</f>
        <v>0</v>
      </c>
      <c r="J100" s="22">
        <f t="shared" si="48"/>
        <v>5704.85</v>
      </c>
      <c r="K100" s="62">
        <f>SUM(K99,K93)</f>
        <v>1498.6100000000001</v>
      </c>
      <c r="L100" s="123">
        <f t="shared" si="47"/>
        <v>26.269051771738084</v>
      </c>
      <c r="M100" s="141">
        <f t="shared" si="33"/>
        <v>8766.73</v>
      </c>
      <c r="N100" s="141">
        <f t="shared" si="44"/>
        <v>7240.37</v>
      </c>
      <c r="O100" s="141">
        <f t="shared" si="29"/>
        <v>0</v>
      </c>
      <c r="P100" s="141">
        <f t="shared" si="36"/>
        <v>6176.25</v>
      </c>
      <c r="Q100" s="141">
        <f t="shared" si="25"/>
        <v>0</v>
      </c>
      <c r="R100" s="141">
        <f t="shared" si="37"/>
        <v>0</v>
      </c>
      <c r="S100" s="141">
        <f t="shared" si="38"/>
        <v>0</v>
      </c>
      <c r="T100" s="141">
        <f t="shared" si="22"/>
        <v>0</v>
      </c>
      <c r="U100" s="141">
        <f t="shared" si="23"/>
        <v>5704.85</v>
      </c>
      <c r="V100" s="141">
        <f t="shared" si="43"/>
        <v>0</v>
      </c>
      <c r="W100" s="141">
        <f t="shared" si="39"/>
        <v>1498.6100000000001</v>
      </c>
      <c r="X100" s="141">
        <f t="shared" si="30"/>
        <v>0</v>
      </c>
      <c r="Y100" s="141">
        <f t="shared" si="40"/>
        <v>5704.85</v>
      </c>
      <c r="Z100" s="141">
        <f t="shared" si="35"/>
        <v>0</v>
      </c>
    </row>
    <row r="101" spans="1:26" x14ac:dyDescent="0.2">
      <c r="A101" s="191" t="s">
        <v>182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3"/>
      <c r="M101" s="141">
        <f t="shared" si="33"/>
        <v>0</v>
      </c>
      <c r="N101" s="141">
        <f t="shared" si="44"/>
        <v>0</v>
      </c>
      <c r="O101" s="141">
        <f t="shared" si="29"/>
        <v>0</v>
      </c>
      <c r="P101" s="141">
        <f t="shared" si="36"/>
        <v>0</v>
      </c>
      <c r="Q101" s="141">
        <f t="shared" si="25"/>
        <v>0</v>
      </c>
      <c r="R101" s="141">
        <f t="shared" si="37"/>
        <v>0</v>
      </c>
      <c r="S101" s="141">
        <f t="shared" si="38"/>
        <v>0</v>
      </c>
      <c r="T101" s="141">
        <f t="shared" ref="T101:T164" si="49">IF(B101="Kapitálový rozpočet",I101,0)</f>
        <v>0</v>
      </c>
      <c r="U101" s="141">
        <f t="shared" ref="U101:U164" si="50">IF(B101="Bežný rozpočet",J101,0)</f>
        <v>0</v>
      </c>
      <c r="V101" s="141">
        <f t="shared" si="43"/>
        <v>0</v>
      </c>
      <c r="W101" s="141">
        <f t="shared" si="39"/>
        <v>0</v>
      </c>
      <c r="X101" s="141">
        <f t="shared" si="30"/>
        <v>0</v>
      </c>
      <c r="Y101" s="141">
        <f t="shared" si="40"/>
        <v>0</v>
      </c>
      <c r="Z101" s="141">
        <f t="shared" si="35"/>
        <v>0</v>
      </c>
    </row>
    <row r="102" spans="1:26" x14ac:dyDescent="0.2">
      <c r="A102" s="2" t="s">
        <v>70</v>
      </c>
      <c r="B102" s="2">
        <v>111</v>
      </c>
      <c r="C102" s="2">
        <v>610</v>
      </c>
      <c r="D102" s="2" t="s">
        <v>71</v>
      </c>
      <c r="E102" s="22">
        <v>1037.56</v>
      </c>
      <c r="F102" s="22">
        <v>1028.27</v>
      </c>
      <c r="G102" s="22">
        <v>0</v>
      </c>
      <c r="H102" s="22">
        <v>1024.3599999999999</v>
      </c>
      <c r="I102" s="37">
        <v>0</v>
      </c>
      <c r="J102" s="22">
        <f t="shared" ref="J102:J107" si="51">SUM(H102:I102)</f>
        <v>1024.3599999999999</v>
      </c>
      <c r="K102" s="22">
        <v>256.08999999999997</v>
      </c>
      <c r="L102" s="123">
        <f>vypocetPercent(J102,K102)</f>
        <v>25</v>
      </c>
      <c r="M102" s="141">
        <f t="shared" si="33"/>
        <v>0</v>
      </c>
      <c r="N102" s="141">
        <f t="shared" si="44"/>
        <v>0</v>
      </c>
      <c r="O102" s="141">
        <f t="shared" si="29"/>
        <v>0</v>
      </c>
      <c r="P102" s="141">
        <f t="shared" si="36"/>
        <v>0</v>
      </c>
      <c r="Q102" s="141">
        <f t="shared" si="25"/>
        <v>0</v>
      </c>
      <c r="R102" s="141">
        <f t="shared" si="37"/>
        <v>0</v>
      </c>
      <c r="S102" s="141">
        <f t="shared" si="38"/>
        <v>0</v>
      </c>
      <c r="T102" s="141">
        <f t="shared" si="49"/>
        <v>0</v>
      </c>
      <c r="U102" s="141">
        <f t="shared" si="50"/>
        <v>0</v>
      </c>
      <c r="V102" s="141">
        <f t="shared" si="43"/>
        <v>0</v>
      </c>
      <c r="W102" s="141">
        <f t="shared" si="39"/>
        <v>0</v>
      </c>
      <c r="X102" s="141">
        <f t="shared" si="30"/>
        <v>0</v>
      </c>
      <c r="Y102" s="141">
        <f t="shared" si="40"/>
        <v>0</v>
      </c>
      <c r="Z102" s="141">
        <f t="shared" si="35"/>
        <v>0</v>
      </c>
    </row>
    <row r="103" spans="1:26" x14ac:dyDescent="0.2">
      <c r="A103" s="2" t="s">
        <v>70</v>
      </c>
      <c r="B103" s="2">
        <v>111</v>
      </c>
      <c r="C103" s="2">
        <v>620</v>
      </c>
      <c r="D103" s="2" t="s">
        <v>31</v>
      </c>
      <c r="E103" s="22">
        <v>362.63</v>
      </c>
      <c r="F103" s="22">
        <v>359.38</v>
      </c>
      <c r="G103" s="22">
        <v>0</v>
      </c>
      <c r="H103" s="22">
        <v>358.01</v>
      </c>
      <c r="I103" s="37">
        <v>0</v>
      </c>
      <c r="J103" s="22">
        <f t="shared" si="51"/>
        <v>358.01</v>
      </c>
      <c r="K103" s="22">
        <v>89.49</v>
      </c>
      <c r="L103" s="123">
        <f t="shared" ref="L103:L107" si="52">vypocetPercent(J103,K103)</f>
        <v>24.996508477416832</v>
      </c>
      <c r="M103" s="141">
        <f t="shared" si="33"/>
        <v>0</v>
      </c>
      <c r="N103" s="141">
        <f t="shared" si="44"/>
        <v>0</v>
      </c>
      <c r="O103" s="141">
        <f t="shared" si="29"/>
        <v>0</v>
      </c>
      <c r="P103" s="141">
        <f t="shared" si="36"/>
        <v>0</v>
      </c>
      <c r="Q103" s="141">
        <f t="shared" si="25"/>
        <v>0</v>
      </c>
      <c r="R103" s="141">
        <f t="shared" si="37"/>
        <v>0</v>
      </c>
      <c r="S103" s="141">
        <f t="shared" si="38"/>
        <v>0</v>
      </c>
      <c r="T103" s="141">
        <f t="shared" si="49"/>
        <v>0</v>
      </c>
      <c r="U103" s="141">
        <f t="shared" si="50"/>
        <v>0</v>
      </c>
      <c r="V103" s="141">
        <f t="shared" si="43"/>
        <v>0</v>
      </c>
      <c r="W103" s="141">
        <f t="shared" si="39"/>
        <v>0</v>
      </c>
      <c r="X103" s="141">
        <f t="shared" si="30"/>
        <v>0</v>
      </c>
      <c r="Y103" s="141">
        <f t="shared" si="40"/>
        <v>0</v>
      </c>
      <c r="Z103" s="141">
        <f t="shared" si="35"/>
        <v>0</v>
      </c>
    </row>
    <row r="104" spans="1:26" x14ac:dyDescent="0.2">
      <c r="A104" s="2" t="s">
        <v>70</v>
      </c>
      <c r="B104" s="2">
        <v>41</v>
      </c>
      <c r="C104" s="2">
        <v>633</v>
      </c>
      <c r="D104" s="16" t="s">
        <v>138</v>
      </c>
      <c r="E104" s="22">
        <v>25</v>
      </c>
      <c r="F104" s="22">
        <v>953.26</v>
      </c>
      <c r="G104" s="22">
        <v>0</v>
      </c>
      <c r="H104" s="22">
        <v>0</v>
      </c>
      <c r="I104" s="111">
        <v>0</v>
      </c>
      <c r="J104" s="22">
        <f t="shared" si="51"/>
        <v>0</v>
      </c>
      <c r="K104" s="22">
        <v>0</v>
      </c>
      <c r="L104" s="123">
        <f t="shared" si="52"/>
        <v>0</v>
      </c>
      <c r="M104" s="141">
        <f t="shared" si="33"/>
        <v>0</v>
      </c>
      <c r="N104" s="141">
        <f t="shared" si="44"/>
        <v>0</v>
      </c>
      <c r="O104" s="141">
        <f t="shared" si="29"/>
        <v>0</v>
      </c>
      <c r="P104" s="141">
        <f t="shared" ref="P104:P132" si="53">IF(B104="Bežný rozpočet",G104,0)</f>
        <v>0</v>
      </c>
      <c r="Q104" s="141">
        <f t="shared" si="25"/>
        <v>0</v>
      </c>
      <c r="R104" s="141">
        <f t="shared" ref="R104:R132" si="54">IF(B104="Kapitálový rozpočet",E104,0)</f>
        <v>0</v>
      </c>
      <c r="S104" s="141">
        <f t="shared" ref="S104:S132" si="55">IF(B104="Bežný rozpočet",I104,0)</f>
        <v>0</v>
      </c>
      <c r="T104" s="141">
        <f t="shared" si="49"/>
        <v>0</v>
      </c>
      <c r="U104" s="141">
        <f t="shared" si="50"/>
        <v>0</v>
      </c>
      <c r="V104" s="141">
        <f t="shared" si="43"/>
        <v>0</v>
      </c>
      <c r="W104" s="141">
        <f t="shared" ref="W104:W132" si="56">IF(B104="Bežný rozpočet",K104,0)</f>
        <v>0</v>
      </c>
      <c r="X104" s="141">
        <f t="shared" si="30"/>
        <v>0</v>
      </c>
      <c r="Y104" s="141">
        <f t="shared" si="40"/>
        <v>0</v>
      </c>
      <c r="Z104" s="141">
        <f t="shared" si="35"/>
        <v>0</v>
      </c>
    </row>
    <row r="105" spans="1:26" x14ac:dyDescent="0.2">
      <c r="A105" s="2" t="s">
        <v>70</v>
      </c>
      <c r="B105" s="2">
        <v>111</v>
      </c>
      <c r="C105" s="2">
        <v>610</v>
      </c>
      <c r="D105" s="2" t="s">
        <v>72</v>
      </c>
      <c r="E105" s="22">
        <v>27.57</v>
      </c>
      <c r="F105" s="22">
        <v>45.35</v>
      </c>
      <c r="G105" s="22">
        <v>0</v>
      </c>
      <c r="H105" s="22">
        <v>58.39</v>
      </c>
      <c r="I105" s="37">
        <v>0</v>
      </c>
      <c r="J105" s="22">
        <f t="shared" si="51"/>
        <v>58.39</v>
      </c>
      <c r="K105" s="22">
        <v>14.6</v>
      </c>
      <c r="L105" s="123">
        <f t="shared" si="52"/>
        <v>25.004281555060796</v>
      </c>
      <c r="M105" s="141">
        <f t="shared" si="33"/>
        <v>0</v>
      </c>
      <c r="N105" s="141">
        <f t="shared" si="44"/>
        <v>0</v>
      </c>
      <c r="O105" s="141">
        <f t="shared" si="29"/>
        <v>0</v>
      </c>
      <c r="P105" s="141">
        <f t="shared" si="53"/>
        <v>0</v>
      </c>
      <c r="Q105" s="141">
        <f t="shared" si="25"/>
        <v>0</v>
      </c>
      <c r="R105" s="141">
        <f t="shared" si="54"/>
        <v>0</v>
      </c>
      <c r="S105" s="141">
        <f t="shared" si="55"/>
        <v>0</v>
      </c>
      <c r="T105" s="141">
        <f t="shared" si="49"/>
        <v>0</v>
      </c>
      <c r="U105" s="141">
        <f t="shared" si="50"/>
        <v>0</v>
      </c>
      <c r="V105" s="141">
        <f t="shared" si="43"/>
        <v>0</v>
      </c>
      <c r="W105" s="141">
        <f t="shared" si="56"/>
        <v>0</v>
      </c>
      <c r="X105" s="141">
        <f t="shared" si="30"/>
        <v>0</v>
      </c>
      <c r="Y105" s="141">
        <f t="shared" si="40"/>
        <v>0</v>
      </c>
      <c r="Z105" s="141">
        <f t="shared" si="35"/>
        <v>0</v>
      </c>
    </row>
    <row r="106" spans="1:26" x14ac:dyDescent="0.2">
      <c r="A106" s="2" t="s">
        <v>70</v>
      </c>
      <c r="B106" s="2">
        <v>111</v>
      </c>
      <c r="C106" s="2">
        <v>620</v>
      </c>
      <c r="D106" s="2" t="s">
        <v>31</v>
      </c>
      <c r="E106" s="22">
        <v>9.6300000000000008</v>
      </c>
      <c r="F106" s="22">
        <v>15.85</v>
      </c>
      <c r="G106" s="22">
        <v>0</v>
      </c>
      <c r="H106" s="22">
        <v>20.41</v>
      </c>
      <c r="I106" s="37">
        <v>0</v>
      </c>
      <c r="J106" s="22">
        <f t="shared" si="51"/>
        <v>20.41</v>
      </c>
      <c r="K106" s="22">
        <v>5.0999999999999996</v>
      </c>
      <c r="L106" s="123">
        <f t="shared" si="52"/>
        <v>24.987751102400782</v>
      </c>
      <c r="M106" s="141">
        <f t="shared" si="33"/>
        <v>0</v>
      </c>
      <c r="N106" s="141">
        <f t="shared" si="44"/>
        <v>0</v>
      </c>
      <c r="O106" s="141">
        <f t="shared" si="29"/>
        <v>0</v>
      </c>
      <c r="P106" s="141">
        <f t="shared" si="53"/>
        <v>0</v>
      </c>
      <c r="Q106" s="141">
        <f t="shared" si="25"/>
        <v>0</v>
      </c>
      <c r="R106" s="141">
        <f t="shared" si="54"/>
        <v>0</v>
      </c>
      <c r="S106" s="141">
        <f t="shared" si="55"/>
        <v>0</v>
      </c>
      <c r="T106" s="141">
        <f t="shared" si="49"/>
        <v>0</v>
      </c>
      <c r="U106" s="141">
        <f t="shared" si="50"/>
        <v>0</v>
      </c>
      <c r="V106" s="141">
        <f t="shared" si="43"/>
        <v>0</v>
      </c>
      <c r="W106" s="141">
        <f t="shared" si="56"/>
        <v>0</v>
      </c>
      <c r="X106" s="141">
        <f t="shared" si="30"/>
        <v>0</v>
      </c>
      <c r="Y106" s="141">
        <f t="shared" si="40"/>
        <v>0</v>
      </c>
      <c r="Z106" s="141">
        <f t="shared" si="35"/>
        <v>0</v>
      </c>
    </row>
    <row r="107" spans="1:26" x14ac:dyDescent="0.2">
      <c r="A107" s="4" t="s">
        <v>70</v>
      </c>
      <c r="B107" s="188" t="s">
        <v>5</v>
      </c>
      <c r="C107" s="189"/>
      <c r="D107" s="190"/>
      <c r="E107" s="30">
        <f>SUM(E102:E106)</f>
        <v>1462.39</v>
      </c>
      <c r="F107" s="30">
        <f>SUM(F102:F106)</f>
        <v>2402.1099999999997</v>
      </c>
      <c r="G107" s="30">
        <f>SUM(G102:G106)</f>
        <v>0</v>
      </c>
      <c r="H107" s="30">
        <f>SUM(H102:H106)</f>
        <v>1461.17</v>
      </c>
      <c r="I107" s="51">
        <f>SUM(I102:I106)</f>
        <v>0</v>
      </c>
      <c r="J107" s="22">
        <f t="shared" si="51"/>
        <v>1461.17</v>
      </c>
      <c r="K107" s="30">
        <f>SUM(K102:K106)</f>
        <v>365.28000000000003</v>
      </c>
      <c r="L107" s="123">
        <f t="shared" si="52"/>
        <v>24.999144521171392</v>
      </c>
      <c r="M107" s="141">
        <f t="shared" si="33"/>
        <v>1462.39</v>
      </c>
      <c r="N107" s="141">
        <f t="shared" si="44"/>
        <v>2402.1099999999997</v>
      </c>
      <c r="O107" s="141">
        <f t="shared" si="29"/>
        <v>0</v>
      </c>
      <c r="P107" s="141">
        <f t="shared" si="53"/>
        <v>0</v>
      </c>
      <c r="Q107" s="141">
        <f t="shared" si="25"/>
        <v>0</v>
      </c>
      <c r="R107" s="141">
        <f t="shared" si="54"/>
        <v>0</v>
      </c>
      <c r="S107" s="141">
        <f t="shared" si="55"/>
        <v>0</v>
      </c>
      <c r="T107" s="141">
        <f t="shared" si="49"/>
        <v>0</v>
      </c>
      <c r="U107" s="141">
        <f t="shared" si="50"/>
        <v>1461.17</v>
      </c>
      <c r="V107" s="141">
        <f t="shared" si="43"/>
        <v>0</v>
      </c>
      <c r="W107" s="141">
        <f t="shared" si="56"/>
        <v>365.28000000000003</v>
      </c>
      <c r="X107" s="141">
        <f t="shared" si="30"/>
        <v>0</v>
      </c>
      <c r="Y107" s="141">
        <f t="shared" si="40"/>
        <v>1461.17</v>
      </c>
      <c r="Z107" s="141">
        <f t="shared" si="35"/>
        <v>0</v>
      </c>
    </row>
    <row r="108" spans="1:26" x14ac:dyDescent="0.2">
      <c r="A108" s="191" t="s">
        <v>208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3"/>
      <c r="M108" s="141">
        <f t="shared" si="33"/>
        <v>0</v>
      </c>
      <c r="N108" s="141">
        <f t="shared" si="44"/>
        <v>0</v>
      </c>
      <c r="O108" s="141">
        <f t="shared" si="29"/>
        <v>0</v>
      </c>
      <c r="P108" s="141">
        <f t="shared" si="53"/>
        <v>0</v>
      </c>
      <c r="Q108" s="141">
        <f t="shared" ref="Q108:Q175" si="57">IF(B108="Kapitálový rozpočet",F108,0)</f>
        <v>0</v>
      </c>
      <c r="R108" s="141">
        <f t="shared" si="54"/>
        <v>0</v>
      </c>
      <c r="S108" s="141">
        <f t="shared" si="55"/>
        <v>0</v>
      </c>
      <c r="T108" s="141">
        <f t="shared" si="49"/>
        <v>0</v>
      </c>
      <c r="U108" s="141">
        <f t="shared" si="50"/>
        <v>0</v>
      </c>
      <c r="V108" s="141">
        <f t="shared" si="43"/>
        <v>0</v>
      </c>
      <c r="W108" s="141">
        <f t="shared" si="56"/>
        <v>0</v>
      </c>
      <c r="X108" s="141">
        <f t="shared" si="30"/>
        <v>0</v>
      </c>
      <c r="Y108" s="141">
        <f t="shared" si="40"/>
        <v>0</v>
      </c>
      <c r="Z108" s="141">
        <f t="shared" si="35"/>
        <v>0</v>
      </c>
    </row>
    <row r="109" spans="1:26" x14ac:dyDescent="0.2">
      <c r="A109" s="2" t="s">
        <v>12</v>
      </c>
      <c r="B109" s="2">
        <v>111</v>
      </c>
      <c r="C109" s="2">
        <v>610</v>
      </c>
      <c r="D109" s="16" t="s">
        <v>148</v>
      </c>
      <c r="E109" s="52">
        <v>31</v>
      </c>
      <c r="F109" s="52">
        <v>148.96</v>
      </c>
      <c r="G109" s="52">
        <v>0</v>
      </c>
      <c r="H109" s="52">
        <v>159.16999999999999</v>
      </c>
      <c r="I109" s="52">
        <v>0</v>
      </c>
      <c r="J109" s="22">
        <f>SUM(H109:I109)</f>
        <v>159.16999999999999</v>
      </c>
      <c r="K109" s="52">
        <v>0</v>
      </c>
      <c r="L109" s="123">
        <f>vypocetPercent(J109,K109)</f>
        <v>0</v>
      </c>
      <c r="M109" s="141">
        <f t="shared" si="33"/>
        <v>0</v>
      </c>
      <c r="N109" s="141">
        <f t="shared" si="44"/>
        <v>0</v>
      </c>
      <c r="O109" s="141">
        <f t="shared" si="29"/>
        <v>0</v>
      </c>
      <c r="P109" s="141">
        <f t="shared" si="53"/>
        <v>0</v>
      </c>
      <c r="Q109" s="141">
        <f t="shared" si="57"/>
        <v>0</v>
      </c>
      <c r="R109" s="141">
        <f t="shared" si="54"/>
        <v>0</v>
      </c>
      <c r="S109" s="141">
        <f t="shared" si="55"/>
        <v>0</v>
      </c>
      <c r="T109" s="141">
        <f t="shared" si="49"/>
        <v>0</v>
      </c>
      <c r="U109" s="141">
        <f t="shared" si="50"/>
        <v>0</v>
      </c>
      <c r="V109" s="141">
        <f t="shared" si="43"/>
        <v>0</v>
      </c>
      <c r="W109" s="141">
        <f t="shared" si="56"/>
        <v>0</v>
      </c>
      <c r="X109" s="141">
        <f t="shared" si="30"/>
        <v>0</v>
      </c>
      <c r="Y109" s="141">
        <f t="shared" si="40"/>
        <v>0</v>
      </c>
      <c r="Z109" s="141">
        <f t="shared" si="35"/>
        <v>0</v>
      </c>
    </row>
    <row r="110" spans="1:26" x14ac:dyDescent="0.2">
      <c r="A110" s="2" t="s">
        <v>12</v>
      </c>
      <c r="B110" s="2">
        <v>111</v>
      </c>
      <c r="C110" s="2">
        <v>620</v>
      </c>
      <c r="D110" s="2" t="s">
        <v>31</v>
      </c>
      <c r="E110" s="27">
        <v>8.5399999999999991</v>
      </c>
      <c r="F110" s="27">
        <v>51.02</v>
      </c>
      <c r="G110" s="27">
        <v>0</v>
      </c>
      <c r="H110" s="27">
        <v>55.63</v>
      </c>
      <c r="I110" s="27">
        <v>0</v>
      </c>
      <c r="J110" s="22">
        <f t="shared" ref="J110:J122" si="58">SUM(H110:I110)</f>
        <v>55.63</v>
      </c>
      <c r="K110" s="27">
        <v>0</v>
      </c>
      <c r="L110" s="123">
        <f t="shared" ref="L110:L122" si="59">vypocetPercent(J110,K110)</f>
        <v>0</v>
      </c>
      <c r="M110" s="141">
        <f t="shared" si="33"/>
        <v>0</v>
      </c>
      <c r="N110" s="141">
        <f t="shared" si="44"/>
        <v>0</v>
      </c>
      <c r="O110" s="141">
        <f t="shared" si="29"/>
        <v>0</v>
      </c>
      <c r="P110" s="141">
        <f t="shared" si="53"/>
        <v>0</v>
      </c>
      <c r="Q110" s="141">
        <f t="shared" si="57"/>
        <v>0</v>
      </c>
      <c r="R110" s="141">
        <f t="shared" si="54"/>
        <v>0</v>
      </c>
      <c r="S110" s="141">
        <f t="shared" si="55"/>
        <v>0</v>
      </c>
      <c r="T110" s="141">
        <f t="shared" si="49"/>
        <v>0</v>
      </c>
      <c r="U110" s="141">
        <f t="shared" si="50"/>
        <v>0</v>
      </c>
      <c r="V110" s="141">
        <f t="shared" si="43"/>
        <v>0</v>
      </c>
      <c r="W110" s="141">
        <f t="shared" si="56"/>
        <v>0</v>
      </c>
      <c r="X110" s="141">
        <f t="shared" si="30"/>
        <v>0</v>
      </c>
      <c r="Y110" s="141">
        <f t="shared" si="40"/>
        <v>0</v>
      </c>
      <c r="Z110" s="141">
        <f t="shared" si="35"/>
        <v>0</v>
      </c>
    </row>
    <row r="111" spans="1:26" x14ac:dyDescent="0.2">
      <c r="A111" s="2" t="s">
        <v>12</v>
      </c>
      <c r="B111" s="2">
        <v>111</v>
      </c>
      <c r="C111" s="2">
        <v>633</v>
      </c>
      <c r="D111" s="16" t="s">
        <v>119</v>
      </c>
      <c r="E111" s="40">
        <v>139.80000000000001</v>
      </c>
      <c r="F111" s="21">
        <v>0</v>
      </c>
      <c r="G111" s="40">
        <v>0</v>
      </c>
      <c r="H111" s="40">
        <v>0</v>
      </c>
      <c r="I111" s="40">
        <v>0</v>
      </c>
      <c r="J111" s="22">
        <f t="shared" si="58"/>
        <v>0</v>
      </c>
      <c r="K111" s="21">
        <v>0</v>
      </c>
      <c r="L111" s="123">
        <f t="shared" si="59"/>
        <v>0</v>
      </c>
      <c r="M111" s="141">
        <f t="shared" si="33"/>
        <v>0</v>
      </c>
      <c r="N111" s="141">
        <f t="shared" si="44"/>
        <v>0</v>
      </c>
      <c r="O111" s="141">
        <f t="shared" si="29"/>
        <v>0</v>
      </c>
      <c r="P111" s="141">
        <f t="shared" si="53"/>
        <v>0</v>
      </c>
      <c r="Q111" s="141">
        <f t="shared" si="57"/>
        <v>0</v>
      </c>
      <c r="R111" s="141">
        <f t="shared" si="54"/>
        <v>0</v>
      </c>
      <c r="S111" s="141">
        <f t="shared" si="55"/>
        <v>0</v>
      </c>
      <c r="T111" s="141">
        <f t="shared" si="49"/>
        <v>0</v>
      </c>
      <c r="U111" s="141">
        <f t="shared" si="50"/>
        <v>0</v>
      </c>
      <c r="V111" s="141">
        <f t="shared" si="43"/>
        <v>0</v>
      </c>
      <c r="W111" s="141">
        <f t="shared" si="56"/>
        <v>0</v>
      </c>
      <c r="X111" s="141">
        <f t="shared" si="30"/>
        <v>0</v>
      </c>
      <c r="Y111" s="141">
        <f t="shared" si="40"/>
        <v>0</v>
      </c>
      <c r="Z111" s="141">
        <f t="shared" si="35"/>
        <v>0</v>
      </c>
    </row>
    <row r="112" spans="1:26" x14ac:dyDescent="0.2">
      <c r="A112" s="2" t="s">
        <v>12</v>
      </c>
      <c r="B112" s="26">
        <v>111</v>
      </c>
      <c r="C112" s="183" t="s">
        <v>84</v>
      </c>
      <c r="D112" s="186"/>
      <c r="E112" s="27">
        <f>SUM(E109:E111)</f>
        <v>179.34</v>
      </c>
      <c r="F112" s="27">
        <f>SUM(F109:F111)</f>
        <v>199.98000000000002</v>
      </c>
      <c r="G112" s="27">
        <f>SUM(G109:G111)</f>
        <v>0</v>
      </c>
      <c r="H112" s="27">
        <f>SUM(H109:H111)</f>
        <v>214.79999999999998</v>
      </c>
      <c r="I112" s="27">
        <f>SUM(I109:I111)</f>
        <v>0</v>
      </c>
      <c r="J112" s="22">
        <f t="shared" si="58"/>
        <v>214.79999999999998</v>
      </c>
      <c r="K112" s="27">
        <f>SUM(K109:K111)</f>
        <v>0</v>
      </c>
      <c r="L112" s="123">
        <f t="shared" si="59"/>
        <v>0</v>
      </c>
      <c r="M112" s="141">
        <f t="shared" si="33"/>
        <v>0</v>
      </c>
      <c r="N112" s="141">
        <f t="shared" si="44"/>
        <v>0</v>
      </c>
      <c r="O112" s="141">
        <f t="shared" si="29"/>
        <v>0</v>
      </c>
      <c r="P112" s="141">
        <f t="shared" si="53"/>
        <v>0</v>
      </c>
      <c r="Q112" s="141">
        <f t="shared" si="57"/>
        <v>0</v>
      </c>
      <c r="R112" s="141">
        <f t="shared" si="54"/>
        <v>0</v>
      </c>
      <c r="S112" s="141">
        <f t="shared" si="55"/>
        <v>0</v>
      </c>
      <c r="T112" s="141">
        <f t="shared" si="49"/>
        <v>0</v>
      </c>
      <c r="U112" s="141">
        <f t="shared" si="50"/>
        <v>0</v>
      </c>
      <c r="V112" s="141">
        <f t="shared" si="43"/>
        <v>0</v>
      </c>
      <c r="W112" s="141">
        <f t="shared" si="56"/>
        <v>0</v>
      </c>
      <c r="X112" s="141">
        <f t="shared" si="30"/>
        <v>0</v>
      </c>
      <c r="Y112" s="141">
        <f t="shared" si="40"/>
        <v>0</v>
      </c>
      <c r="Z112" s="141">
        <f t="shared" si="35"/>
        <v>0</v>
      </c>
    </row>
    <row r="113" spans="1:27" x14ac:dyDescent="0.2">
      <c r="A113" s="16" t="s">
        <v>12</v>
      </c>
      <c r="B113" s="2">
        <v>41</v>
      </c>
      <c r="C113" s="12">
        <v>632</v>
      </c>
      <c r="D113" s="2" t="s">
        <v>105</v>
      </c>
      <c r="E113" s="22">
        <v>3441.96</v>
      </c>
      <c r="F113" s="53">
        <v>3965.12</v>
      </c>
      <c r="G113" s="53">
        <v>3800</v>
      </c>
      <c r="H113" s="53">
        <v>3800</v>
      </c>
      <c r="I113" s="154">
        <v>1000</v>
      </c>
      <c r="J113" s="22">
        <f t="shared" si="58"/>
        <v>4800</v>
      </c>
      <c r="K113" s="53">
        <v>2942.41</v>
      </c>
      <c r="L113" s="123">
        <f t="shared" si="59"/>
        <v>61.30020833333333</v>
      </c>
      <c r="M113" s="141">
        <f t="shared" si="33"/>
        <v>0</v>
      </c>
      <c r="N113" s="141">
        <f t="shared" si="44"/>
        <v>0</v>
      </c>
      <c r="O113" s="141">
        <f t="shared" si="29"/>
        <v>0</v>
      </c>
      <c r="P113" s="141">
        <f t="shared" si="53"/>
        <v>0</v>
      </c>
      <c r="Q113" s="141">
        <f t="shared" si="57"/>
        <v>0</v>
      </c>
      <c r="R113" s="141">
        <f t="shared" si="54"/>
        <v>0</v>
      </c>
      <c r="S113" s="141">
        <f t="shared" si="55"/>
        <v>0</v>
      </c>
      <c r="T113" s="141">
        <f t="shared" si="49"/>
        <v>0</v>
      </c>
      <c r="U113" s="141">
        <f t="shared" si="50"/>
        <v>0</v>
      </c>
      <c r="V113" s="141">
        <f t="shared" si="43"/>
        <v>0</v>
      </c>
      <c r="W113" s="141">
        <f t="shared" si="56"/>
        <v>0</v>
      </c>
      <c r="X113" s="141">
        <f t="shared" si="30"/>
        <v>0</v>
      </c>
      <c r="Y113" s="141">
        <f t="shared" si="40"/>
        <v>0</v>
      </c>
      <c r="Z113" s="141">
        <f t="shared" si="35"/>
        <v>0</v>
      </c>
    </row>
    <row r="114" spans="1:27" x14ac:dyDescent="0.2">
      <c r="A114" s="2" t="s">
        <v>12</v>
      </c>
      <c r="B114" s="2">
        <v>41</v>
      </c>
      <c r="C114" s="2">
        <v>633</v>
      </c>
      <c r="D114" s="16" t="s">
        <v>119</v>
      </c>
      <c r="E114" s="22">
        <v>612.48</v>
      </c>
      <c r="F114" s="22">
        <v>147.63</v>
      </c>
      <c r="G114" s="22">
        <v>1700</v>
      </c>
      <c r="H114" s="22">
        <v>1700</v>
      </c>
      <c r="I114" s="111">
        <v>0</v>
      </c>
      <c r="J114" s="22">
        <f t="shared" si="58"/>
        <v>1700</v>
      </c>
      <c r="K114" s="22">
        <v>331.69</v>
      </c>
      <c r="L114" s="123">
        <f t="shared" si="59"/>
        <v>19.511176470588236</v>
      </c>
      <c r="M114" s="141">
        <f t="shared" si="33"/>
        <v>0</v>
      </c>
      <c r="N114" s="141">
        <f t="shared" si="44"/>
        <v>0</v>
      </c>
      <c r="O114" s="141">
        <f t="shared" si="29"/>
        <v>0</v>
      </c>
      <c r="P114" s="141">
        <f t="shared" si="53"/>
        <v>0</v>
      </c>
      <c r="Q114" s="141">
        <f t="shared" si="57"/>
        <v>0</v>
      </c>
      <c r="R114" s="141">
        <f t="shared" si="54"/>
        <v>0</v>
      </c>
      <c r="S114" s="141">
        <f t="shared" si="55"/>
        <v>0</v>
      </c>
      <c r="T114" s="141">
        <f t="shared" si="49"/>
        <v>0</v>
      </c>
      <c r="U114" s="141">
        <f t="shared" si="50"/>
        <v>0</v>
      </c>
      <c r="V114" s="141">
        <f t="shared" si="43"/>
        <v>0</v>
      </c>
      <c r="W114" s="141">
        <f t="shared" si="56"/>
        <v>0</v>
      </c>
      <c r="X114" s="141">
        <f t="shared" si="30"/>
        <v>0</v>
      </c>
      <c r="Y114" s="141">
        <f t="shared" si="40"/>
        <v>0</v>
      </c>
      <c r="Z114" s="141">
        <f t="shared" si="35"/>
        <v>0</v>
      </c>
    </row>
    <row r="115" spans="1:27" x14ac:dyDescent="0.2">
      <c r="A115" s="2" t="s">
        <v>12</v>
      </c>
      <c r="B115" s="2">
        <v>41</v>
      </c>
      <c r="C115" s="2">
        <v>635</v>
      </c>
      <c r="D115" s="16" t="s">
        <v>144</v>
      </c>
      <c r="E115" s="38">
        <v>235.48</v>
      </c>
      <c r="F115" s="41">
        <v>362.18</v>
      </c>
      <c r="G115" s="41">
        <v>2000</v>
      </c>
      <c r="H115" s="41">
        <v>2000</v>
      </c>
      <c r="I115" s="112">
        <v>0</v>
      </c>
      <c r="J115" s="41">
        <f t="shared" si="58"/>
        <v>2000</v>
      </c>
      <c r="K115" s="41">
        <v>0</v>
      </c>
      <c r="L115" s="123">
        <f t="shared" si="59"/>
        <v>0</v>
      </c>
      <c r="M115" s="141">
        <f t="shared" si="33"/>
        <v>0</v>
      </c>
      <c r="N115" s="141">
        <f t="shared" si="44"/>
        <v>0</v>
      </c>
      <c r="O115" s="141">
        <f t="shared" si="29"/>
        <v>0</v>
      </c>
      <c r="P115" s="141">
        <f t="shared" si="53"/>
        <v>0</v>
      </c>
      <c r="Q115" s="141">
        <f t="shared" si="57"/>
        <v>0</v>
      </c>
      <c r="R115" s="141">
        <f t="shared" si="54"/>
        <v>0</v>
      </c>
      <c r="S115" s="141">
        <f t="shared" si="55"/>
        <v>0</v>
      </c>
      <c r="T115" s="141">
        <f t="shared" si="49"/>
        <v>0</v>
      </c>
      <c r="U115" s="141">
        <f t="shared" si="50"/>
        <v>0</v>
      </c>
      <c r="V115" s="141">
        <f t="shared" si="43"/>
        <v>0</v>
      </c>
      <c r="W115" s="141">
        <f t="shared" si="56"/>
        <v>0</v>
      </c>
      <c r="X115" s="141">
        <f t="shared" si="30"/>
        <v>0</v>
      </c>
      <c r="Y115" s="141">
        <f t="shared" si="40"/>
        <v>0</v>
      </c>
      <c r="Z115" s="141">
        <f t="shared" si="35"/>
        <v>0</v>
      </c>
    </row>
    <row r="116" spans="1:27" x14ac:dyDescent="0.2">
      <c r="A116" s="2" t="s">
        <v>12</v>
      </c>
      <c r="B116" s="2">
        <v>41</v>
      </c>
      <c r="C116" s="2">
        <v>636</v>
      </c>
      <c r="D116" s="16" t="s">
        <v>343</v>
      </c>
      <c r="E116" s="40">
        <v>0</v>
      </c>
      <c r="F116" s="21">
        <v>0</v>
      </c>
      <c r="G116" s="21">
        <v>0</v>
      </c>
      <c r="H116" s="21">
        <v>0</v>
      </c>
      <c r="I116" s="145">
        <v>792</v>
      </c>
      <c r="J116" s="21">
        <f t="shared" si="58"/>
        <v>792</v>
      </c>
      <c r="K116" s="21">
        <v>216</v>
      </c>
      <c r="L116" s="123">
        <f t="shared" si="59"/>
        <v>27.272727272727273</v>
      </c>
      <c r="M116" s="141">
        <f t="shared" si="33"/>
        <v>0</v>
      </c>
      <c r="N116" s="141">
        <f t="shared" si="44"/>
        <v>0</v>
      </c>
      <c r="O116" s="141">
        <f t="shared" si="29"/>
        <v>0</v>
      </c>
      <c r="P116" s="141">
        <f t="shared" si="53"/>
        <v>0</v>
      </c>
      <c r="Q116" s="141">
        <f t="shared" si="57"/>
        <v>0</v>
      </c>
      <c r="R116" s="141">
        <f t="shared" si="54"/>
        <v>0</v>
      </c>
      <c r="S116" s="141">
        <f t="shared" si="55"/>
        <v>0</v>
      </c>
      <c r="T116" s="141">
        <f t="shared" si="49"/>
        <v>0</v>
      </c>
      <c r="U116" s="141">
        <f t="shared" si="50"/>
        <v>0</v>
      </c>
      <c r="V116" s="141">
        <f t="shared" si="43"/>
        <v>0</v>
      </c>
      <c r="W116" s="141">
        <f t="shared" si="56"/>
        <v>0</v>
      </c>
      <c r="X116" s="141">
        <f t="shared" si="30"/>
        <v>0</v>
      </c>
      <c r="Y116" s="141">
        <f t="shared" si="40"/>
        <v>0</v>
      </c>
      <c r="Z116" s="141">
        <f t="shared" si="35"/>
        <v>0</v>
      </c>
    </row>
    <row r="117" spans="1:27" x14ac:dyDescent="0.2">
      <c r="A117" s="2" t="s">
        <v>12</v>
      </c>
      <c r="B117" s="2">
        <v>41</v>
      </c>
      <c r="C117" s="2">
        <v>637</v>
      </c>
      <c r="D117" s="16" t="s">
        <v>132</v>
      </c>
      <c r="E117" s="40">
        <v>360</v>
      </c>
      <c r="F117" s="21">
        <v>125.76</v>
      </c>
      <c r="G117" s="21">
        <v>500</v>
      </c>
      <c r="H117" s="21">
        <v>500</v>
      </c>
      <c r="I117" s="32">
        <v>0</v>
      </c>
      <c r="J117" s="22">
        <f t="shared" si="58"/>
        <v>500</v>
      </c>
      <c r="K117" s="21">
        <v>153.75</v>
      </c>
      <c r="L117" s="123">
        <f t="shared" si="59"/>
        <v>30.75</v>
      </c>
      <c r="M117" s="141">
        <f t="shared" si="33"/>
        <v>0</v>
      </c>
      <c r="N117" s="141">
        <f t="shared" si="44"/>
        <v>0</v>
      </c>
      <c r="O117" s="141">
        <f t="shared" si="29"/>
        <v>0</v>
      </c>
      <c r="P117" s="141">
        <f t="shared" si="53"/>
        <v>0</v>
      </c>
      <c r="Q117" s="141">
        <f t="shared" si="57"/>
        <v>0</v>
      </c>
      <c r="R117" s="141">
        <f t="shared" si="54"/>
        <v>0</v>
      </c>
      <c r="S117" s="141">
        <f t="shared" si="55"/>
        <v>0</v>
      </c>
      <c r="T117" s="141">
        <f t="shared" si="49"/>
        <v>0</v>
      </c>
      <c r="U117" s="141">
        <f t="shared" si="50"/>
        <v>0</v>
      </c>
      <c r="V117" s="141">
        <f t="shared" si="43"/>
        <v>0</v>
      </c>
      <c r="W117" s="141">
        <f t="shared" si="56"/>
        <v>0</v>
      </c>
      <c r="X117" s="141">
        <f t="shared" si="30"/>
        <v>0</v>
      </c>
      <c r="Y117" s="141">
        <f t="shared" si="40"/>
        <v>0</v>
      </c>
      <c r="Z117" s="141">
        <f t="shared" si="35"/>
        <v>0</v>
      </c>
    </row>
    <row r="118" spans="1:27" x14ac:dyDescent="0.2">
      <c r="A118" s="1" t="s">
        <v>12</v>
      </c>
      <c r="B118" s="201" t="s">
        <v>5</v>
      </c>
      <c r="C118" s="201"/>
      <c r="D118" s="201"/>
      <c r="E118" s="61">
        <f>SUM(E113:E117,E112,)</f>
        <v>4829.26</v>
      </c>
      <c r="F118" s="61">
        <f>SUM(F113:F117,F112,)</f>
        <v>4800.67</v>
      </c>
      <c r="G118" s="61">
        <f>SUM(G113:G117,G112,)</f>
        <v>8000</v>
      </c>
      <c r="H118" s="61">
        <f>SUM(H113:H117,H112,)</f>
        <v>8214.7999999999993</v>
      </c>
      <c r="I118" s="148">
        <f>SUM(I113:I117,I112,)</f>
        <v>1792</v>
      </c>
      <c r="J118" s="22">
        <f t="shared" si="58"/>
        <v>10006.799999999999</v>
      </c>
      <c r="K118" s="61">
        <f>SUM(K113:K117,K112,)</f>
        <v>3643.85</v>
      </c>
      <c r="L118" s="123">
        <f t="shared" si="59"/>
        <v>36.413738657712756</v>
      </c>
      <c r="M118" s="141">
        <f t="shared" si="33"/>
        <v>4829.26</v>
      </c>
      <c r="N118" s="141">
        <f t="shared" si="44"/>
        <v>4800.67</v>
      </c>
      <c r="O118" s="141">
        <f t="shared" si="29"/>
        <v>0</v>
      </c>
      <c r="P118" s="141">
        <f t="shared" si="53"/>
        <v>8000</v>
      </c>
      <c r="Q118" s="141">
        <f t="shared" si="57"/>
        <v>0</v>
      </c>
      <c r="R118" s="141">
        <f t="shared" si="54"/>
        <v>0</v>
      </c>
      <c r="S118" s="141">
        <f t="shared" si="55"/>
        <v>1792</v>
      </c>
      <c r="T118" s="141">
        <f t="shared" si="49"/>
        <v>0</v>
      </c>
      <c r="U118" s="141">
        <f t="shared" si="50"/>
        <v>10006.799999999999</v>
      </c>
      <c r="V118" s="141">
        <f t="shared" si="43"/>
        <v>0</v>
      </c>
      <c r="W118" s="141">
        <f t="shared" si="56"/>
        <v>3643.85</v>
      </c>
      <c r="X118" s="141">
        <f t="shared" si="30"/>
        <v>0</v>
      </c>
      <c r="Y118" s="141">
        <f t="shared" si="40"/>
        <v>8214.7999999999993</v>
      </c>
      <c r="Z118" s="141">
        <f t="shared" si="35"/>
        <v>0</v>
      </c>
    </row>
    <row r="119" spans="1:27" x14ac:dyDescent="0.2">
      <c r="A119" s="1" t="s">
        <v>12</v>
      </c>
      <c r="B119" s="110">
        <v>46</v>
      </c>
      <c r="C119" s="80">
        <v>717</v>
      </c>
      <c r="D119" s="81" t="s">
        <v>270</v>
      </c>
      <c r="E119" s="61">
        <v>0</v>
      </c>
      <c r="F119" s="61">
        <v>0</v>
      </c>
      <c r="G119" s="61">
        <v>0</v>
      </c>
      <c r="H119" s="61">
        <v>0</v>
      </c>
      <c r="I119" s="148">
        <v>46000</v>
      </c>
      <c r="J119" s="22">
        <f t="shared" si="58"/>
        <v>46000</v>
      </c>
      <c r="K119" s="61">
        <v>0</v>
      </c>
      <c r="L119" s="123">
        <f t="shared" si="59"/>
        <v>0</v>
      </c>
      <c r="M119" s="141">
        <f t="shared" si="33"/>
        <v>0</v>
      </c>
      <c r="N119" s="141">
        <f t="shared" si="44"/>
        <v>0</v>
      </c>
      <c r="O119" s="141">
        <f t="shared" si="29"/>
        <v>0</v>
      </c>
      <c r="P119" s="141">
        <f t="shared" si="53"/>
        <v>0</v>
      </c>
      <c r="Q119" s="141">
        <f t="shared" si="57"/>
        <v>0</v>
      </c>
      <c r="R119" s="141">
        <f t="shared" si="54"/>
        <v>0</v>
      </c>
      <c r="S119" s="141">
        <f t="shared" si="55"/>
        <v>0</v>
      </c>
      <c r="T119" s="141">
        <f t="shared" si="49"/>
        <v>0</v>
      </c>
      <c r="U119" s="141">
        <f t="shared" si="50"/>
        <v>0</v>
      </c>
      <c r="V119" s="141">
        <f t="shared" si="43"/>
        <v>0</v>
      </c>
      <c r="W119" s="141">
        <f t="shared" si="56"/>
        <v>0</v>
      </c>
      <c r="X119" s="141">
        <f t="shared" si="30"/>
        <v>0</v>
      </c>
      <c r="Y119" s="141">
        <f t="shared" si="40"/>
        <v>0</v>
      </c>
      <c r="Z119" s="141">
        <f t="shared" si="35"/>
        <v>0</v>
      </c>
    </row>
    <row r="120" spans="1:27" x14ac:dyDescent="0.2">
      <c r="A120" s="17" t="s">
        <v>12</v>
      </c>
      <c r="B120" s="25">
        <v>46</v>
      </c>
      <c r="C120" s="80">
        <v>717</v>
      </c>
      <c r="D120" s="81" t="s">
        <v>232</v>
      </c>
      <c r="E120" s="61">
        <v>0</v>
      </c>
      <c r="F120" s="61">
        <v>0</v>
      </c>
      <c r="G120" s="61">
        <v>15000</v>
      </c>
      <c r="H120" s="61">
        <v>15000</v>
      </c>
      <c r="I120" s="176">
        <v>0</v>
      </c>
      <c r="J120" s="22">
        <f t="shared" si="58"/>
        <v>15000</v>
      </c>
      <c r="K120" s="61">
        <v>0</v>
      </c>
      <c r="L120" s="123">
        <f t="shared" si="59"/>
        <v>0</v>
      </c>
      <c r="M120" s="141">
        <f t="shared" si="33"/>
        <v>0</v>
      </c>
      <c r="N120" s="141">
        <f t="shared" si="44"/>
        <v>0</v>
      </c>
      <c r="O120" s="141">
        <f t="shared" si="29"/>
        <v>0</v>
      </c>
      <c r="P120" s="141">
        <f t="shared" si="53"/>
        <v>0</v>
      </c>
      <c r="Q120" s="141">
        <f t="shared" si="57"/>
        <v>0</v>
      </c>
      <c r="R120" s="141">
        <f t="shared" si="54"/>
        <v>0</v>
      </c>
      <c r="S120" s="141">
        <f t="shared" si="55"/>
        <v>0</v>
      </c>
      <c r="T120" s="141">
        <f t="shared" si="49"/>
        <v>0</v>
      </c>
      <c r="U120" s="141">
        <f t="shared" si="50"/>
        <v>0</v>
      </c>
      <c r="V120" s="141">
        <f t="shared" si="43"/>
        <v>0</v>
      </c>
      <c r="W120" s="141">
        <f t="shared" si="56"/>
        <v>0</v>
      </c>
      <c r="X120" s="141">
        <f t="shared" si="30"/>
        <v>0</v>
      </c>
      <c r="Y120" s="141">
        <f t="shared" si="40"/>
        <v>0</v>
      </c>
      <c r="Z120" s="141">
        <f t="shared" si="35"/>
        <v>0</v>
      </c>
    </row>
    <row r="121" spans="1:27" x14ac:dyDescent="0.2">
      <c r="A121" s="1" t="s">
        <v>12</v>
      </c>
      <c r="B121" s="197" t="s">
        <v>7</v>
      </c>
      <c r="C121" s="197"/>
      <c r="D121" s="197"/>
      <c r="E121" s="61">
        <f>SUM(E119:E120)</f>
        <v>0</v>
      </c>
      <c r="F121" s="61">
        <f>SUM(F119:F120)</f>
        <v>0</v>
      </c>
      <c r="G121" s="61">
        <f>SUM(G119:G120)</f>
        <v>15000</v>
      </c>
      <c r="H121" s="61">
        <f>SUM(H119:H120)</f>
        <v>15000</v>
      </c>
      <c r="I121" s="159">
        <f>SUM(I119:I120)</f>
        <v>46000</v>
      </c>
      <c r="J121" s="22">
        <f t="shared" si="58"/>
        <v>61000</v>
      </c>
      <c r="K121" s="61">
        <f>SUM(K119:K120)</f>
        <v>0</v>
      </c>
      <c r="L121" s="123">
        <f t="shared" si="59"/>
        <v>0</v>
      </c>
      <c r="M121" s="141">
        <f t="shared" si="33"/>
        <v>0</v>
      </c>
      <c r="N121" s="141">
        <f t="shared" si="44"/>
        <v>0</v>
      </c>
      <c r="O121" s="141">
        <f t="shared" si="29"/>
        <v>15000</v>
      </c>
      <c r="P121" s="141">
        <f t="shared" si="53"/>
        <v>0</v>
      </c>
      <c r="Q121" s="141">
        <f t="shared" si="57"/>
        <v>0</v>
      </c>
      <c r="R121" s="141">
        <f t="shared" si="54"/>
        <v>0</v>
      </c>
      <c r="S121" s="141">
        <f t="shared" si="55"/>
        <v>0</v>
      </c>
      <c r="T121" s="141">
        <f t="shared" si="49"/>
        <v>46000</v>
      </c>
      <c r="U121" s="141">
        <f t="shared" si="50"/>
        <v>0</v>
      </c>
      <c r="V121" s="141">
        <f t="shared" si="43"/>
        <v>15000</v>
      </c>
      <c r="W121" s="141">
        <f t="shared" si="56"/>
        <v>0</v>
      </c>
      <c r="X121" s="141">
        <f t="shared" si="30"/>
        <v>0</v>
      </c>
      <c r="Y121" s="141">
        <f t="shared" si="40"/>
        <v>0</v>
      </c>
      <c r="Z121" s="141">
        <f t="shared" si="35"/>
        <v>61000</v>
      </c>
    </row>
    <row r="122" spans="1:27" x14ac:dyDescent="0.2">
      <c r="A122" s="1" t="s">
        <v>12</v>
      </c>
      <c r="B122" s="197" t="s">
        <v>203</v>
      </c>
      <c r="C122" s="197"/>
      <c r="D122" s="197"/>
      <c r="E122" s="87">
        <f>SUM(E121,E118)</f>
        <v>4829.26</v>
      </c>
      <c r="F122" s="87">
        <f>SUM(F121,F118)</f>
        <v>4800.67</v>
      </c>
      <c r="G122" s="87">
        <f>SUM(G121,G118)</f>
        <v>23000</v>
      </c>
      <c r="H122" s="87">
        <f>SUM(H121,H118)</f>
        <v>23214.799999999999</v>
      </c>
      <c r="I122" s="132">
        <f>SUM(I121,I118)</f>
        <v>47792</v>
      </c>
      <c r="J122" s="22">
        <f t="shared" si="58"/>
        <v>71006.8</v>
      </c>
      <c r="K122" s="87">
        <f>SUM(K121,K118)</f>
        <v>3643.85</v>
      </c>
      <c r="L122" s="123">
        <f t="shared" si="59"/>
        <v>5.1316916126342829</v>
      </c>
      <c r="M122" s="141">
        <f t="shared" si="33"/>
        <v>0</v>
      </c>
      <c r="N122" s="141">
        <f t="shared" si="44"/>
        <v>0</v>
      </c>
      <c r="O122" s="141">
        <f t="shared" si="29"/>
        <v>0</v>
      </c>
      <c r="P122" s="141">
        <f t="shared" si="53"/>
        <v>0</v>
      </c>
      <c r="Q122" s="141">
        <f t="shared" si="57"/>
        <v>0</v>
      </c>
      <c r="R122" s="141">
        <f t="shared" si="54"/>
        <v>0</v>
      </c>
      <c r="S122" s="141">
        <f t="shared" si="55"/>
        <v>0</v>
      </c>
      <c r="T122" s="141">
        <f t="shared" si="49"/>
        <v>0</v>
      </c>
      <c r="U122" s="141">
        <f t="shared" si="50"/>
        <v>0</v>
      </c>
      <c r="V122" s="141">
        <f t="shared" si="43"/>
        <v>0</v>
      </c>
      <c r="W122" s="141">
        <f t="shared" si="56"/>
        <v>0</v>
      </c>
      <c r="X122" s="141">
        <f t="shared" si="30"/>
        <v>0</v>
      </c>
      <c r="Y122" s="141">
        <f t="shared" si="40"/>
        <v>0</v>
      </c>
      <c r="Z122" s="141">
        <f t="shared" si="35"/>
        <v>0</v>
      </c>
    </row>
    <row r="123" spans="1:27" x14ac:dyDescent="0.2">
      <c r="A123" s="213" t="s">
        <v>183</v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6"/>
      <c r="M123" s="141">
        <f t="shared" si="33"/>
        <v>0</v>
      </c>
      <c r="N123" s="141">
        <f t="shared" si="44"/>
        <v>0</v>
      </c>
      <c r="O123" s="141">
        <f t="shared" si="29"/>
        <v>0</v>
      </c>
      <c r="P123" s="141">
        <f t="shared" si="53"/>
        <v>0</v>
      </c>
      <c r="Q123" s="141">
        <f t="shared" si="57"/>
        <v>0</v>
      </c>
      <c r="R123" s="141">
        <f t="shared" si="54"/>
        <v>0</v>
      </c>
      <c r="S123" s="141">
        <f t="shared" si="55"/>
        <v>0</v>
      </c>
      <c r="T123" s="141">
        <f t="shared" si="49"/>
        <v>0</v>
      </c>
      <c r="U123" s="141">
        <f t="shared" si="50"/>
        <v>0</v>
      </c>
      <c r="V123" s="141">
        <f t="shared" si="43"/>
        <v>0</v>
      </c>
      <c r="W123" s="141">
        <f t="shared" si="56"/>
        <v>0</v>
      </c>
      <c r="X123" s="141">
        <f t="shared" si="30"/>
        <v>0</v>
      </c>
      <c r="Y123" s="141">
        <f t="shared" si="40"/>
        <v>0</v>
      </c>
      <c r="Z123" s="141">
        <f t="shared" si="35"/>
        <v>0</v>
      </c>
    </row>
    <row r="124" spans="1:27" x14ac:dyDescent="0.2">
      <c r="A124" s="65" t="s">
        <v>73</v>
      </c>
      <c r="B124" s="2">
        <v>41</v>
      </c>
      <c r="C124" s="2">
        <v>633</v>
      </c>
      <c r="D124" s="16" t="s">
        <v>119</v>
      </c>
      <c r="E124" s="38">
        <v>345.96</v>
      </c>
      <c r="F124" s="41">
        <v>1125.3</v>
      </c>
      <c r="G124" s="41">
        <v>1000</v>
      </c>
      <c r="H124" s="41">
        <v>1000</v>
      </c>
      <c r="I124" s="112">
        <v>0</v>
      </c>
      <c r="J124" s="22">
        <f>SUM(H124:I124)</f>
        <v>1000</v>
      </c>
      <c r="K124" s="41">
        <v>0</v>
      </c>
      <c r="L124" s="123">
        <f>vypocetPercent(J124,K124)</f>
        <v>0</v>
      </c>
      <c r="M124" s="141">
        <f t="shared" si="33"/>
        <v>0</v>
      </c>
      <c r="N124" s="141">
        <f t="shared" si="44"/>
        <v>0</v>
      </c>
      <c r="O124" s="141">
        <f t="shared" si="29"/>
        <v>0</v>
      </c>
      <c r="P124" s="141">
        <f t="shared" si="53"/>
        <v>0</v>
      </c>
      <c r="Q124" s="141">
        <f t="shared" si="57"/>
        <v>0</v>
      </c>
      <c r="R124" s="141">
        <f t="shared" si="54"/>
        <v>0</v>
      </c>
      <c r="S124" s="141">
        <f t="shared" si="55"/>
        <v>0</v>
      </c>
      <c r="T124" s="141">
        <f t="shared" si="49"/>
        <v>0</v>
      </c>
      <c r="U124" s="141">
        <f t="shared" si="50"/>
        <v>0</v>
      </c>
      <c r="V124" s="141">
        <f t="shared" si="43"/>
        <v>0</v>
      </c>
      <c r="W124" s="141">
        <f t="shared" si="56"/>
        <v>0</v>
      </c>
      <c r="X124" s="141">
        <f t="shared" si="30"/>
        <v>0</v>
      </c>
      <c r="Y124" s="141">
        <f t="shared" si="40"/>
        <v>0</v>
      </c>
      <c r="Z124" s="141">
        <f t="shared" si="35"/>
        <v>0</v>
      </c>
    </row>
    <row r="125" spans="1:27" x14ac:dyDescent="0.2">
      <c r="A125" s="23" t="s">
        <v>73</v>
      </c>
      <c r="B125" s="1">
        <v>41</v>
      </c>
      <c r="C125" s="2">
        <v>635</v>
      </c>
      <c r="D125" s="2" t="s">
        <v>65</v>
      </c>
      <c r="E125" s="21">
        <v>486</v>
      </c>
      <c r="F125" s="21">
        <v>4156.49</v>
      </c>
      <c r="G125" s="21">
        <v>1500</v>
      </c>
      <c r="H125" s="21">
        <v>1461.6</v>
      </c>
      <c r="I125" s="32">
        <v>0</v>
      </c>
      <c r="J125" s="22">
        <f>SUM(H125:I125)</f>
        <v>1461.6</v>
      </c>
      <c r="K125" s="21">
        <v>0</v>
      </c>
      <c r="L125" s="123">
        <f t="shared" ref="L125:L127" si="60">vypocetPercent(J125,K125)</f>
        <v>0</v>
      </c>
      <c r="M125" s="141">
        <f t="shared" si="33"/>
        <v>0</v>
      </c>
      <c r="N125" s="141">
        <f t="shared" si="44"/>
        <v>0</v>
      </c>
      <c r="O125" s="141">
        <f t="shared" si="29"/>
        <v>0</v>
      </c>
      <c r="P125" s="141">
        <f t="shared" si="53"/>
        <v>0</v>
      </c>
      <c r="Q125" s="141">
        <f t="shared" si="57"/>
        <v>0</v>
      </c>
      <c r="R125" s="141">
        <f t="shared" si="54"/>
        <v>0</v>
      </c>
      <c r="S125" s="141">
        <f t="shared" si="55"/>
        <v>0</v>
      </c>
      <c r="T125" s="141">
        <f t="shared" si="49"/>
        <v>0</v>
      </c>
      <c r="U125" s="141">
        <f t="shared" si="50"/>
        <v>0</v>
      </c>
      <c r="V125" s="141">
        <f t="shared" si="43"/>
        <v>0</v>
      </c>
      <c r="W125" s="141">
        <f t="shared" si="56"/>
        <v>0</v>
      </c>
      <c r="X125" s="141">
        <f t="shared" si="30"/>
        <v>0</v>
      </c>
      <c r="Y125" s="141">
        <f t="shared" si="40"/>
        <v>0</v>
      </c>
      <c r="Z125" s="141">
        <f t="shared" si="35"/>
        <v>0</v>
      </c>
      <c r="AA125" s="55"/>
    </row>
    <row r="126" spans="1:27" x14ac:dyDescent="0.2">
      <c r="A126" s="23" t="s">
        <v>73</v>
      </c>
      <c r="B126" s="1">
        <v>41</v>
      </c>
      <c r="C126" s="2">
        <v>637</v>
      </c>
      <c r="D126" s="16" t="s">
        <v>132</v>
      </c>
      <c r="E126" s="38">
        <v>58.8</v>
      </c>
      <c r="F126" s="30">
        <v>20.399999999999999</v>
      </c>
      <c r="G126" s="30">
        <v>0</v>
      </c>
      <c r="H126" s="41">
        <v>38.4</v>
      </c>
      <c r="I126" s="112">
        <v>0</v>
      </c>
      <c r="J126" s="22">
        <f>SUM(H126:I126)</f>
        <v>38.4</v>
      </c>
      <c r="K126" s="30">
        <v>38.4</v>
      </c>
      <c r="L126" s="123">
        <f t="shared" si="60"/>
        <v>100</v>
      </c>
      <c r="M126" s="141">
        <f t="shared" si="33"/>
        <v>0</v>
      </c>
      <c r="N126" s="141">
        <f t="shared" si="44"/>
        <v>0</v>
      </c>
      <c r="O126" s="141">
        <f t="shared" si="29"/>
        <v>0</v>
      </c>
      <c r="P126" s="141">
        <f t="shared" si="53"/>
        <v>0</v>
      </c>
      <c r="Q126" s="141">
        <f t="shared" si="57"/>
        <v>0</v>
      </c>
      <c r="R126" s="141">
        <f t="shared" si="54"/>
        <v>0</v>
      </c>
      <c r="S126" s="141">
        <f t="shared" si="55"/>
        <v>0</v>
      </c>
      <c r="T126" s="141">
        <f t="shared" si="49"/>
        <v>0</v>
      </c>
      <c r="U126" s="141">
        <f t="shared" si="50"/>
        <v>0</v>
      </c>
      <c r="V126" s="141">
        <f t="shared" si="43"/>
        <v>0</v>
      </c>
      <c r="W126" s="141">
        <f t="shared" si="56"/>
        <v>0</v>
      </c>
      <c r="X126" s="141">
        <f t="shared" si="30"/>
        <v>0</v>
      </c>
      <c r="Y126" s="141">
        <f t="shared" si="40"/>
        <v>0</v>
      </c>
      <c r="Z126" s="141">
        <f t="shared" si="35"/>
        <v>0</v>
      </c>
    </row>
    <row r="127" spans="1:27" x14ac:dyDescent="0.2">
      <c r="A127" s="10" t="s">
        <v>73</v>
      </c>
      <c r="B127" s="188" t="s">
        <v>5</v>
      </c>
      <c r="C127" s="189"/>
      <c r="D127" s="190"/>
      <c r="E127" s="30">
        <f>SUM(E124:E126)</f>
        <v>890.76</v>
      </c>
      <c r="F127" s="30">
        <f>SUM(F124:F126)</f>
        <v>5302.19</v>
      </c>
      <c r="G127" s="30">
        <f>SUM(G124:G126)</f>
        <v>2500</v>
      </c>
      <c r="H127" s="30">
        <f>SUM(H124:H126)</f>
        <v>2500</v>
      </c>
      <c r="I127" s="117">
        <f>SUM(I124:I126)</f>
        <v>0</v>
      </c>
      <c r="J127" s="22">
        <f>SUM(H127:I127)</f>
        <v>2500</v>
      </c>
      <c r="K127" s="30">
        <f>SUM(K124:K126)</f>
        <v>38.4</v>
      </c>
      <c r="L127" s="123">
        <f t="shared" si="60"/>
        <v>1.536</v>
      </c>
      <c r="M127" s="141">
        <f t="shared" si="33"/>
        <v>890.76</v>
      </c>
      <c r="N127" s="141">
        <f t="shared" si="44"/>
        <v>5302.19</v>
      </c>
      <c r="O127" s="141">
        <f t="shared" si="29"/>
        <v>0</v>
      </c>
      <c r="P127" s="141">
        <f t="shared" si="53"/>
        <v>2500</v>
      </c>
      <c r="Q127" s="141">
        <f t="shared" si="57"/>
        <v>0</v>
      </c>
      <c r="R127" s="141">
        <f t="shared" si="54"/>
        <v>0</v>
      </c>
      <c r="S127" s="141">
        <f t="shared" si="55"/>
        <v>0</v>
      </c>
      <c r="T127" s="141">
        <f t="shared" si="49"/>
        <v>0</v>
      </c>
      <c r="U127" s="141">
        <f t="shared" si="50"/>
        <v>2500</v>
      </c>
      <c r="V127" s="141">
        <f t="shared" si="43"/>
        <v>0</v>
      </c>
      <c r="W127" s="141">
        <f t="shared" si="56"/>
        <v>38.4</v>
      </c>
      <c r="X127" s="141">
        <f t="shared" si="30"/>
        <v>0</v>
      </c>
      <c r="Y127" s="141">
        <f t="shared" si="40"/>
        <v>2500</v>
      </c>
      <c r="Z127" s="141">
        <f t="shared" si="35"/>
        <v>0</v>
      </c>
    </row>
    <row r="128" spans="1:27" x14ac:dyDescent="0.2">
      <c r="A128" s="204" t="s">
        <v>216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3"/>
      <c r="M128" s="141">
        <f t="shared" si="33"/>
        <v>0</v>
      </c>
      <c r="N128" s="141">
        <f t="shared" si="44"/>
        <v>0</v>
      </c>
      <c r="O128" s="141">
        <f t="shared" si="29"/>
        <v>0</v>
      </c>
      <c r="P128" s="141">
        <f t="shared" si="53"/>
        <v>0</v>
      </c>
      <c r="Q128" s="141">
        <f t="shared" si="57"/>
        <v>0</v>
      </c>
      <c r="R128" s="141">
        <f t="shared" si="54"/>
        <v>0</v>
      </c>
      <c r="S128" s="141">
        <f t="shared" si="55"/>
        <v>0</v>
      </c>
      <c r="T128" s="141">
        <f t="shared" si="49"/>
        <v>0</v>
      </c>
      <c r="U128" s="141">
        <f t="shared" si="50"/>
        <v>0</v>
      </c>
      <c r="V128" s="141">
        <f t="shared" si="43"/>
        <v>0</v>
      </c>
      <c r="W128" s="141">
        <f t="shared" si="56"/>
        <v>0</v>
      </c>
      <c r="X128" s="141">
        <f t="shared" si="30"/>
        <v>0</v>
      </c>
      <c r="Y128" s="141">
        <f t="shared" si="40"/>
        <v>0</v>
      </c>
      <c r="Z128" s="141">
        <f t="shared" si="35"/>
        <v>0</v>
      </c>
    </row>
    <row r="129" spans="1:26" x14ac:dyDescent="0.2">
      <c r="A129" s="2" t="s">
        <v>74</v>
      </c>
      <c r="B129" s="2">
        <v>41</v>
      </c>
      <c r="C129" s="2">
        <v>637</v>
      </c>
      <c r="D129" s="16" t="s">
        <v>135</v>
      </c>
      <c r="E129" s="22">
        <v>7375.8</v>
      </c>
      <c r="F129" s="22">
        <v>5707.44</v>
      </c>
      <c r="G129" s="22">
        <v>7500</v>
      </c>
      <c r="H129" s="22">
        <v>7500</v>
      </c>
      <c r="I129" s="22">
        <v>0</v>
      </c>
      <c r="J129" s="22">
        <f>SUM(H129:I129)</f>
        <v>7500</v>
      </c>
      <c r="K129" s="22">
        <v>2233.08</v>
      </c>
      <c r="L129" s="123">
        <f>vypocetPercent(J129,K129)</f>
        <v>29.7744</v>
      </c>
      <c r="M129" s="141">
        <f t="shared" si="33"/>
        <v>0</v>
      </c>
      <c r="N129" s="141">
        <f t="shared" si="44"/>
        <v>0</v>
      </c>
      <c r="O129" s="141">
        <f t="shared" si="29"/>
        <v>0</v>
      </c>
      <c r="P129" s="141">
        <f t="shared" si="53"/>
        <v>0</v>
      </c>
      <c r="Q129" s="141">
        <f t="shared" si="57"/>
        <v>0</v>
      </c>
      <c r="R129" s="141">
        <f t="shared" si="54"/>
        <v>0</v>
      </c>
      <c r="S129" s="141">
        <f t="shared" si="55"/>
        <v>0</v>
      </c>
      <c r="T129" s="141">
        <f t="shared" si="49"/>
        <v>0</v>
      </c>
      <c r="U129" s="141">
        <f t="shared" si="50"/>
        <v>0</v>
      </c>
      <c r="V129" s="141">
        <f t="shared" si="43"/>
        <v>0</v>
      </c>
      <c r="W129" s="141">
        <f t="shared" si="56"/>
        <v>0</v>
      </c>
      <c r="X129" s="141">
        <f t="shared" si="30"/>
        <v>0</v>
      </c>
      <c r="Y129" s="141">
        <f t="shared" si="40"/>
        <v>0</v>
      </c>
      <c r="Z129" s="141">
        <f t="shared" si="35"/>
        <v>0</v>
      </c>
    </row>
    <row r="130" spans="1:26" x14ac:dyDescent="0.2">
      <c r="A130" s="3" t="s">
        <v>74</v>
      </c>
      <c r="B130" s="188" t="s">
        <v>5</v>
      </c>
      <c r="C130" s="189"/>
      <c r="D130" s="190"/>
      <c r="E130" s="30">
        <f>SUM(E129:E129)</f>
        <v>7375.8</v>
      </c>
      <c r="F130" s="30">
        <f>SUM(F129:F129)</f>
        <v>5707.44</v>
      </c>
      <c r="G130" s="30">
        <f>SUM(G129:G129)</f>
        <v>7500</v>
      </c>
      <c r="H130" s="30">
        <f>SUM(H129:H129)</f>
        <v>7500</v>
      </c>
      <c r="I130" s="30">
        <f>SUM(I129:I129)</f>
        <v>0</v>
      </c>
      <c r="J130" s="22">
        <f>SUM(H130:I130)</f>
        <v>7500</v>
      </c>
      <c r="K130" s="30">
        <f>SUM(K129:K129)</f>
        <v>2233.08</v>
      </c>
      <c r="L130" s="123">
        <f>vypocetPercent(J130,K130)</f>
        <v>29.7744</v>
      </c>
      <c r="M130" s="141">
        <f t="shared" si="33"/>
        <v>7375.8</v>
      </c>
      <c r="N130" s="141">
        <f t="shared" si="44"/>
        <v>5707.44</v>
      </c>
      <c r="O130" s="141">
        <f t="shared" si="29"/>
        <v>0</v>
      </c>
      <c r="P130" s="141">
        <f t="shared" si="53"/>
        <v>7500</v>
      </c>
      <c r="Q130" s="141">
        <f t="shared" si="57"/>
        <v>0</v>
      </c>
      <c r="R130" s="141">
        <f t="shared" si="54"/>
        <v>0</v>
      </c>
      <c r="S130" s="141">
        <f t="shared" si="55"/>
        <v>0</v>
      </c>
      <c r="T130" s="141">
        <f t="shared" si="49"/>
        <v>0</v>
      </c>
      <c r="U130" s="141">
        <f t="shared" si="50"/>
        <v>7500</v>
      </c>
      <c r="V130" s="141">
        <f t="shared" si="43"/>
        <v>0</v>
      </c>
      <c r="W130" s="141">
        <f t="shared" si="56"/>
        <v>2233.08</v>
      </c>
      <c r="X130" s="141">
        <f t="shared" si="30"/>
        <v>0</v>
      </c>
      <c r="Y130" s="141">
        <f t="shared" si="40"/>
        <v>7500</v>
      </c>
      <c r="Z130" s="141">
        <f t="shared" si="35"/>
        <v>0</v>
      </c>
    </row>
    <row r="131" spans="1:26" ht="14.25" thickTop="1" thickBot="1" x14ac:dyDescent="0.25">
      <c r="A131" s="194" t="s">
        <v>50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6"/>
      <c r="M131" s="141">
        <f t="shared" si="33"/>
        <v>0</v>
      </c>
      <c r="N131" s="141">
        <f t="shared" si="44"/>
        <v>0</v>
      </c>
      <c r="O131" s="141">
        <f t="shared" si="29"/>
        <v>0</v>
      </c>
      <c r="P131" s="141">
        <f t="shared" si="53"/>
        <v>0</v>
      </c>
      <c r="Q131" s="141">
        <f t="shared" si="57"/>
        <v>0</v>
      </c>
      <c r="R131" s="141">
        <f t="shared" si="54"/>
        <v>0</v>
      </c>
      <c r="S131" s="141">
        <f t="shared" si="55"/>
        <v>0</v>
      </c>
      <c r="T131" s="141">
        <f t="shared" si="49"/>
        <v>0</v>
      </c>
      <c r="U131" s="141">
        <f t="shared" si="50"/>
        <v>0</v>
      </c>
      <c r="V131" s="141">
        <f t="shared" si="43"/>
        <v>0</v>
      </c>
      <c r="W131" s="141">
        <f t="shared" si="56"/>
        <v>0</v>
      </c>
      <c r="X131" s="141">
        <f t="shared" si="30"/>
        <v>0</v>
      </c>
      <c r="Y131" s="141">
        <f t="shared" si="40"/>
        <v>0</v>
      </c>
      <c r="Z131" s="141">
        <f t="shared" si="35"/>
        <v>0</v>
      </c>
    </row>
    <row r="132" spans="1:26" ht="13.5" thickTop="1" x14ac:dyDescent="0.2">
      <c r="A132" s="207" t="s">
        <v>165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141">
        <f t="shared" si="33"/>
        <v>0</v>
      </c>
      <c r="N132" s="141">
        <f t="shared" si="44"/>
        <v>0</v>
      </c>
      <c r="O132" s="141">
        <f t="shared" si="29"/>
        <v>0</v>
      </c>
      <c r="P132" s="141">
        <f t="shared" si="53"/>
        <v>0</v>
      </c>
      <c r="Q132" s="141">
        <f t="shared" si="57"/>
        <v>0</v>
      </c>
      <c r="R132" s="141">
        <f t="shared" si="54"/>
        <v>0</v>
      </c>
      <c r="S132" s="141">
        <f t="shared" si="55"/>
        <v>0</v>
      </c>
      <c r="T132" s="141">
        <f t="shared" si="49"/>
        <v>0</v>
      </c>
      <c r="U132" s="141">
        <f t="shared" si="50"/>
        <v>0</v>
      </c>
      <c r="V132" s="141">
        <f t="shared" si="43"/>
        <v>0</v>
      </c>
      <c r="W132" s="141">
        <f t="shared" si="56"/>
        <v>0</v>
      </c>
      <c r="X132" s="141">
        <f t="shared" si="30"/>
        <v>0</v>
      </c>
      <c r="Y132" s="141">
        <f t="shared" si="40"/>
        <v>0</v>
      </c>
      <c r="Z132" s="141">
        <f t="shared" si="35"/>
        <v>0</v>
      </c>
    </row>
    <row r="133" spans="1:26" x14ac:dyDescent="0.2">
      <c r="A133" s="16" t="s">
        <v>13</v>
      </c>
      <c r="B133" s="2">
        <v>20</v>
      </c>
      <c r="C133" s="2">
        <v>610</v>
      </c>
      <c r="D133" s="16" t="s">
        <v>233</v>
      </c>
      <c r="E133" s="22">
        <v>0</v>
      </c>
      <c r="F133" s="22">
        <v>3933.04</v>
      </c>
      <c r="G133" s="22">
        <v>0</v>
      </c>
      <c r="H133" s="22">
        <v>0</v>
      </c>
      <c r="I133" s="37">
        <v>0</v>
      </c>
      <c r="J133" s="22">
        <f t="shared" ref="J133:J135" si="61">SUM(H133:I133)</f>
        <v>0</v>
      </c>
      <c r="K133" s="22">
        <v>0</v>
      </c>
      <c r="L133" s="123">
        <f t="shared" ref="L133:L135" si="62">vypocetPercent(J133,K133)</f>
        <v>0</v>
      </c>
      <c r="M133" s="141">
        <f t="shared" si="33"/>
        <v>0</v>
      </c>
      <c r="N133" s="141">
        <f t="shared" si="44"/>
        <v>0</v>
      </c>
      <c r="O133" s="141">
        <f t="shared" ref="O133:O200" si="63">IF(B133="Kapitálový rozpočet",G133,0)</f>
        <v>0</v>
      </c>
      <c r="Q133" s="141">
        <f t="shared" si="57"/>
        <v>0</v>
      </c>
      <c r="T133" s="141">
        <f t="shared" si="49"/>
        <v>0</v>
      </c>
      <c r="U133" s="141">
        <f t="shared" si="50"/>
        <v>0</v>
      </c>
      <c r="V133" s="141">
        <f t="shared" si="43"/>
        <v>0</v>
      </c>
      <c r="X133" s="141">
        <f t="shared" ref="X133:X200" si="64">IF(B133="Kapitálový rozpočet",K133,0)</f>
        <v>0</v>
      </c>
      <c r="Y133" s="141">
        <f t="shared" si="40"/>
        <v>0</v>
      </c>
      <c r="Z133" s="141">
        <f t="shared" si="35"/>
        <v>0</v>
      </c>
    </row>
    <row r="134" spans="1:26" x14ac:dyDescent="0.2">
      <c r="A134" s="16" t="s">
        <v>13</v>
      </c>
      <c r="B134" s="2">
        <v>20</v>
      </c>
      <c r="C134" s="2">
        <v>620</v>
      </c>
      <c r="D134" s="16" t="s">
        <v>234</v>
      </c>
      <c r="E134" s="22">
        <v>0</v>
      </c>
      <c r="F134" s="22">
        <v>1207.29</v>
      </c>
      <c r="G134" s="22">
        <v>0</v>
      </c>
      <c r="H134" s="22">
        <v>0</v>
      </c>
      <c r="I134" s="37">
        <v>0</v>
      </c>
      <c r="J134" s="22">
        <f t="shared" si="61"/>
        <v>0</v>
      </c>
      <c r="K134" s="22">
        <v>0</v>
      </c>
      <c r="L134" s="123">
        <f t="shared" si="62"/>
        <v>0</v>
      </c>
      <c r="M134" s="141">
        <f t="shared" si="33"/>
        <v>0</v>
      </c>
      <c r="N134" s="141">
        <f t="shared" si="44"/>
        <v>0</v>
      </c>
      <c r="O134" s="141">
        <f t="shared" si="63"/>
        <v>0</v>
      </c>
      <c r="Q134" s="141">
        <f t="shared" si="57"/>
        <v>0</v>
      </c>
      <c r="T134" s="141">
        <f t="shared" si="49"/>
        <v>0</v>
      </c>
      <c r="U134" s="141">
        <f t="shared" si="50"/>
        <v>0</v>
      </c>
      <c r="V134" s="141">
        <f t="shared" si="43"/>
        <v>0</v>
      </c>
      <c r="X134" s="141">
        <f t="shared" si="64"/>
        <v>0</v>
      </c>
      <c r="Y134" s="141">
        <f t="shared" si="40"/>
        <v>0</v>
      </c>
      <c r="Z134" s="141">
        <f t="shared" si="35"/>
        <v>0</v>
      </c>
    </row>
    <row r="135" spans="1:26" x14ac:dyDescent="0.2">
      <c r="A135" s="16" t="s">
        <v>13</v>
      </c>
      <c r="B135" s="2">
        <v>20</v>
      </c>
      <c r="C135" s="183" t="s">
        <v>283</v>
      </c>
      <c r="D135" s="186"/>
      <c r="E135" s="89">
        <f>SUM(E133:E134)</f>
        <v>0</v>
      </c>
      <c r="F135" s="89">
        <f>SUM(F133:F134)</f>
        <v>5140.33</v>
      </c>
      <c r="G135" s="89">
        <f t="shared" ref="G135:I135" si="65">SUM(G133:G134)</f>
        <v>0</v>
      </c>
      <c r="H135" s="89">
        <f t="shared" si="65"/>
        <v>0</v>
      </c>
      <c r="I135" s="27">
        <f t="shared" si="65"/>
        <v>0</v>
      </c>
      <c r="J135" s="22">
        <f t="shared" si="61"/>
        <v>0</v>
      </c>
      <c r="K135" s="89">
        <f>SUM(K133:K134)</f>
        <v>0</v>
      </c>
      <c r="L135" s="123">
        <f t="shared" si="62"/>
        <v>0</v>
      </c>
      <c r="M135" s="141">
        <f t="shared" ref="M135:M205" si="66">IF(B135="Bežný rozpočet",E135,0)</f>
        <v>0</v>
      </c>
      <c r="N135" s="141">
        <f t="shared" si="44"/>
        <v>0</v>
      </c>
      <c r="O135" s="141">
        <f t="shared" si="63"/>
        <v>0</v>
      </c>
      <c r="Q135" s="141">
        <f t="shared" si="57"/>
        <v>0</v>
      </c>
      <c r="T135" s="141">
        <f t="shared" si="49"/>
        <v>0</v>
      </c>
      <c r="U135" s="141">
        <f t="shared" si="50"/>
        <v>0</v>
      </c>
      <c r="V135" s="141">
        <f t="shared" si="43"/>
        <v>0</v>
      </c>
      <c r="X135" s="141">
        <f t="shared" si="64"/>
        <v>0</v>
      </c>
      <c r="Y135" s="141">
        <f t="shared" si="40"/>
        <v>0</v>
      </c>
      <c r="Z135" s="141">
        <f t="shared" si="35"/>
        <v>0</v>
      </c>
    </row>
    <row r="136" spans="1:26" x14ac:dyDescent="0.2">
      <c r="A136" s="16" t="s">
        <v>13</v>
      </c>
      <c r="B136" s="2">
        <v>41</v>
      </c>
      <c r="C136" s="2">
        <v>610</v>
      </c>
      <c r="D136" s="16" t="s">
        <v>233</v>
      </c>
      <c r="E136" s="22">
        <v>24421.5</v>
      </c>
      <c r="F136" s="22">
        <v>21514.41</v>
      </c>
      <c r="G136" s="22">
        <v>28000</v>
      </c>
      <c r="H136" s="22">
        <v>28000</v>
      </c>
      <c r="I136" s="37">
        <v>0</v>
      </c>
      <c r="J136" s="22">
        <f>SUM(H136:I136)</f>
        <v>28000</v>
      </c>
      <c r="K136" s="22">
        <v>10908.32</v>
      </c>
      <c r="L136" s="123">
        <f>vypocetPercent(J136,K136)</f>
        <v>38.958285714285715</v>
      </c>
      <c r="M136" s="141">
        <f t="shared" si="66"/>
        <v>0</v>
      </c>
      <c r="N136" s="141">
        <f t="shared" si="44"/>
        <v>0</v>
      </c>
      <c r="O136" s="141">
        <f t="shared" si="63"/>
        <v>0</v>
      </c>
      <c r="P136" s="141">
        <f t="shared" ref="P136:P169" si="67">IF(B136="Bežný rozpočet",G136,0)</f>
        <v>0</v>
      </c>
      <c r="Q136" s="141">
        <f t="shared" si="57"/>
        <v>0</v>
      </c>
      <c r="R136" s="141">
        <f t="shared" ref="R136:R169" si="68">IF(B136="Kapitálový rozpočet",E136,0)</f>
        <v>0</v>
      </c>
      <c r="S136" s="141">
        <f t="shared" ref="S136:S169" si="69">IF(B136="Bežný rozpočet",I136,0)</f>
        <v>0</v>
      </c>
      <c r="T136" s="141">
        <f t="shared" si="49"/>
        <v>0</v>
      </c>
      <c r="U136" s="141">
        <f t="shared" si="50"/>
        <v>0</v>
      </c>
      <c r="V136" s="141">
        <f t="shared" si="43"/>
        <v>0</v>
      </c>
      <c r="W136" s="141">
        <f t="shared" ref="W136:W169" si="70">IF(B136="Bežný rozpočet",K136,0)</f>
        <v>0</v>
      </c>
      <c r="X136" s="141">
        <f t="shared" si="64"/>
        <v>0</v>
      </c>
      <c r="Y136" s="141">
        <f t="shared" si="40"/>
        <v>0</v>
      </c>
      <c r="Z136" s="141">
        <f t="shared" ref="Z136:Z199" si="71">IF(B136="Kapitálový rozpočet",J136,0)</f>
        <v>0</v>
      </c>
    </row>
    <row r="137" spans="1:26" x14ac:dyDescent="0.2">
      <c r="A137" s="16" t="s">
        <v>13</v>
      </c>
      <c r="B137" s="2">
        <v>41</v>
      </c>
      <c r="C137" s="2">
        <v>620</v>
      </c>
      <c r="D137" s="16" t="s">
        <v>234</v>
      </c>
      <c r="E137" s="22">
        <v>8534.4699999999993</v>
      </c>
      <c r="F137" s="22">
        <v>7920.35</v>
      </c>
      <c r="G137" s="22">
        <v>9800</v>
      </c>
      <c r="H137" s="22">
        <v>9800</v>
      </c>
      <c r="I137" s="37">
        <v>0</v>
      </c>
      <c r="J137" s="22">
        <f t="shared" ref="J137:J148" si="72">SUM(H137:I137)</f>
        <v>9800</v>
      </c>
      <c r="K137" s="22">
        <v>3812.08</v>
      </c>
      <c r="L137" s="123">
        <f t="shared" ref="L137:L148" si="73">vypocetPercent(J137,K137)</f>
        <v>38.898775510204082</v>
      </c>
      <c r="M137" s="141">
        <f t="shared" si="66"/>
        <v>0</v>
      </c>
      <c r="N137" s="141">
        <f t="shared" si="44"/>
        <v>0</v>
      </c>
      <c r="O137" s="141">
        <f t="shared" si="63"/>
        <v>0</v>
      </c>
      <c r="P137" s="141">
        <f t="shared" si="67"/>
        <v>0</v>
      </c>
      <c r="Q137" s="141">
        <f t="shared" si="57"/>
        <v>0</v>
      </c>
      <c r="R137" s="141">
        <f t="shared" si="68"/>
        <v>0</v>
      </c>
      <c r="S137" s="141">
        <f t="shared" si="69"/>
        <v>0</v>
      </c>
      <c r="T137" s="141">
        <f t="shared" si="49"/>
        <v>0</v>
      </c>
      <c r="U137" s="141">
        <f t="shared" si="50"/>
        <v>0</v>
      </c>
      <c r="V137" s="141">
        <f t="shared" si="43"/>
        <v>0</v>
      </c>
      <c r="W137" s="141">
        <f t="shared" si="70"/>
        <v>0</v>
      </c>
      <c r="X137" s="141">
        <f t="shared" si="64"/>
        <v>0</v>
      </c>
      <c r="Y137" s="141">
        <f t="shared" ref="Y137:Y200" si="74">IF(B137="Bežný rozpočet",H137,0)</f>
        <v>0</v>
      </c>
      <c r="Z137" s="141">
        <f t="shared" si="71"/>
        <v>0</v>
      </c>
    </row>
    <row r="138" spans="1:26" x14ac:dyDescent="0.2">
      <c r="A138" s="16" t="s">
        <v>13</v>
      </c>
      <c r="B138" s="1">
        <v>41</v>
      </c>
      <c r="C138" s="1">
        <v>632</v>
      </c>
      <c r="D138" s="17" t="s">
        <v>114</v>
      </c>
      <c r="E138" s="40">
        <v>1606.75</v>
      </c>
      <c r="F138" s="21">
        <v>3664.61</v>
      </c>
      <c r="G138" s="21">
        <v>5200</v>
      </c>
      <c r="H138" s="21">
        <v>5200</v>
      </c>
      <c r="I138" s="40">
        <v>0</v>
      </c>
      <c r="J138" s="22">
        <f t="shared" si="72"/>
        <v>5200</v>
      </c>
      <c r="K138" s="21">
        <v>1562.11</v>
      </c>
      <c r="L138" s="123">
        <f t="shared" si="73"/>
        <v>30.04057692307692</v>
      </c>
      <c r="M138" s="141">
        <f t="shared" si="66"/>
        <v>0</v>
      </c>
      <c r="N138" s="141">
        <f t="shared" si="44"/>
        <v>0</v>
      </c>
      <c r="O138" s="141">
        <f t="shared" si="63"/>
        <v>0</v>
      </c>
      <c r="P138" s="141">
        <f t="shared" si="67"/>
        <v>0</v>
      </c>
      <c r="Q138" s="141">
        <f t="shared" si="57"/>
        <v>0</v>
      </c>
      <c r="R138" s="141">
        <f t="shared" si="68"/>
        <v>0</v>
      </c>
      <c r="S138" s="141">
        <f t="shared" si="69"/>
        <v>0</v>
      </c>
      <c r="T138" s="141">
        <f t="shared" si="49"/>
        <v>0</v>
      </c>
      <c r="U138" s="141">
        <f t="shared" si="50"/>
        <v>0</v>
      </c>
      <c r="V138" s="141">
        <f t="shared" si="43"/>
        <v>0</v>
      </c>
      <c r="W138" s="141">
        <f t="shared" si="70"/>
        <v>0</v>
      </c>
      <c r="X138" s="141">
        <f t="shared" si="64"/>
        <v>0</v>
      </c>
      <c r="Y138" s="141">
        <f t="shared" si="74"/>
        <v>0</v>
      </c>
      <c r="Z138" s="141">
        <f t="shared" si="71"/>
        <v>0</v>
      </c>
    </row>
    <row r="139" spans="1:26" x14ac:dyDescent="0.2">
      <c r="A139" s="2" t="s">
        <v>13</v>
      </c>
      <c r="B139" s="2">
        <v>41</v>
      </c>
      <c r="C139" s="2">
        <v>632</v>
      </c>
      <c r="D139" s="16" t="s">
        <v>235</v>
      </c>
      <c r="E139" s="22">
        <v>803.37</v>
      </c>
      <c r="F139" s="22">
        <v>1199.3699999999999</v>
      </c>
      <c r="G139" s="22">
        <v>0</v>
      </c>
      <c r="H139" s="22">
        <v>0</v>
      </c>
      <c r="I139" s="37">
        <v>0</v>
      </c>
      <c r="J139" s="22">
        <f t="shared" si="72"/>
        <v>0</v>
      </c>
      <c r="K139" s="22">
        <v>0</v>
      </c>
      <c r="L139" s="123">
        <f t="shared" si="73"/>
        <v>0</v>
      </c>
      <c r="M139" s="141">
        <f t="shared" si="66"/>
        <v>0</v>
      </c>
      <c r="N139" s="141">
        <f t="shared" si="44"/>
        <v>0</v>
      </c>
      <c r="O139" s="141">
        <f t="shared" si="63"/>
        <v>0</v>
      </c>
      <c r="P139" s="141">
        <f t="shared" si="67"/>
        <v>0</v>
      </c>
      <c r="Q139" s="141">
        <f t="shared" si="57"/>
        <v>0</v>
      </c>
      <c r="R139" s="141">
        <f t="shared" si="68"/>
        <v>0</v>
      </c>
      <c r="S139" s="141">
        <f t="shared" si="69"/>
        <v>0</v>
      </c>
      <c r="T139" s="141">
        <f t="shared" si="49"/>
        <v>0</v>
      </c>
      <c r="U139" s="141">
        <f t="shared" si="50"/>
        <v>0</v>
      </c>
      <c r="V139" s="141">
        <f t="shared" ref="V139:V202" si="75">IF(B139="Kapitálový rozpočet",H139,0)</f>
        <v>0</v>
      </c>
      <c r="W139" s="141">
        <f t="shared" si="70"/>
        <v>0</v>
      </c>
      <c r="X139" s="141">
        <f t="shared" si="64"/>
        <v>0</v>
      </c>
      <c r="Y139" s="141">
        <f t="shared" si="74"/>
        <v>0</v>
      </c>
      <c r="Z139" s="141">
        <f t="shared" si="71"/>
        <v>0</v>
      </c>
    </row>
    <row r="140" spans="1:26" x14ac:dyDescent="0.2">
      <c r="A140" s="2" t="s">
        <v>13</v>
      </c>
      <c r="B140" s="2">
        <v>41</v>
      </c>
      <c r="C140" s="2">
        <v>633</v>
      </c>
      <c r="D140" s="16" t="s">
        <v>119</v>
      </c>
      <c r="E140" s="22">
        <v>1628.36</v>
      </c>
      <c r="F140" s="22">
        <v>866.41</v>
      </c>
      <c r="G140" s="22">
        <v>1200</v>
      </c>
      <c r="H140" s="22">
        <v>1200</v>
      </c>
      <c r="I140" s="37">
        <v>0</v>
      </c>
      <c r="J140" s="22">
        <f t="shared" si="72"/>
        <v>1200</v>
      </c>
      <c r="K140" s="22">
        <v>667.54</v>
      </c>
      <c r="L140" s="123">
        <f t="shared" si="73"/>
        <v>55.62833333333333</v>
      </c>
      <c r="M140" s="141">
        <f t="shared" si="66"/>
        <v>0</v>
      </c>
      <c r="N140" s="141">
        <f t="shared" ref="N140:N211" si="76">IF(B140="Bežný rozpočet",F140,0)</f>
        <v>0</v>
      </c>
      <c r="O140" s="141">
        <f t="shared" si="63"/>
        <v>0</v>
      </c>
      <c r="P140" s="141">
        <f t="shared" si="67"/>
        <v>0</v>
      </c>
      <c r="Q140" s="141">
        <f t="shared" si="57"/>
        <v>0</v>
      </c>
      <c r="R140" s="141">
        <f t="shared" si="68"/>
        <v>0</v>
      </c>
      <c r="S140" s="141">
        <f t="shared" si="69"/>
        <v>0</v>
      </c>
      <c r="T140" s="141">
        <f t="shared" si="49"/>
        <v>0</v>
      </c>
      <c r="U140" s="141">
        <f t="shared" si="50"/>
        <v>0</v>
      </c>
      <c r="V140" s="141">
        <f t="shared" si="75"/>
        <v>0</v>
      </c>
      <c r="W140" s="141">
        <f t="shared" si="70"/>
        <v>0</v>
      </c>
      <c r="X140" s="141">
        <f t="shared" si="64"/>
        <v>0</v>
      </c>
      <c r="Y140" s="141">
        <f t="shared" si="74"/>
        <v>0</v>
      </c>
      <c r="Z140" s="141">
        <f t="shared" si="71"/>
        <v>0</v>
      </c>
    </row>
    <row r="141" spans="1:26" x14ac:dyDescent="0.2">
      <c r="A141" s="2" t="s">
        <v>13</v>
      </c>
      <c r="B141" s="2">
        <v>41</v>
      </c>
      <c r="C141" s="1">
        <v>634</v>
      </c>
      <c r="D141" s="1" t="s">
        <v>36</v>
      </c>
      <c r="E141" s="21">
        <v>1930.27</v>
      </c>
      <c r="F141" s="21">
        <v>2311.66</v>
      </c>
      <c r="G141" s="21">
        <v>2000</v>
      </c>
      <c r="H141" s="21">
        <v>2000</v>
      </c>
      <c r="I141" s="103">
        <v>450</v>
      </c>
      <c r="J141" s="22">
        <f t="shared" si="72"/>
        <v>2450</v>
      </c>
      <c r="K141" s="21">
        <v>818.86</v>
      </c>
      <c r="L141" s="123">
        <f t="shared" si="73"/>
        <v>33.42285714285714</v>
      </c>
      <c r="M141" s="141">
        <f t="shared" si="66"/>
        <v>0</v>
      </c>
      <c r="N141" s="141">
        <f t="shared" si="76"/>
        <v>0</v>
      </c>
      <c r="O141" s="141">
        <f t="shared" si="63"/>
        <v>0</v>
      </c>
      <c r="P141" s="141">
        <f t="shared" si="67"/>
        <v>0</v>
      </c>
      <c r="Q141" s="141">
        <f t="shared" si="57"/>
        <v>0</v>
      </c>
      <c r="R141" s="141">
        <f t="shared" si="68"/>
        <v>0</v>
      </c>
      <c r="S141" s="141">
        <f t="shared" si="69"/>
        <v>0</v>
      </c>
      <c r="T141" s="141">
        <f t="shared" si="49"/>
        <v>0</v>
      </c>
      <c r="U141" s="141">
        <f t="shared" si="50"/>
        <v>0</v>
      </c>
      <c r="V141" s="141">
        <f t="shared" si="75"/>
        <v>0</v>
      </c>
      <c r="W141" s="141">
        <f t="shared" si="70"/>
        <v>0</v>
      </c>
      <c r="X141" s="141">
        <f t="shared" si="64"/>
        <v>0</v>
      </c>
      <c r="Y141" s="141">
        <f t="shared" si="74"/>
        <v>0</v>
      </c>
      <c r="Z141" s="141">
        <f t="shared" si="71"/>
        <v>0</v>
      </c>
    </row>
    <row r="142" spans="1:26" x14ac:dyDescent="0.2">
      <c r="A142" s="2" t="s">
        <v>13</v>
      </c>
      <c r="B142" s="2">
        <v>41</v>
      </c>
      <c r="C142" s="2">
        <v>635</v>
      </c>
      <c r="D142" s="16" t="s">
        <v>220</v>
      </c>
      <c r="E142" s="22">
        <v>0</v>
      </c>
      <c r="F142" s="22">
        <v>2991.6</v>
      </c>
      <c r="G142" s="22">
        <v>3000</v>
      </c>
      <c r="H142" s="22">
        <v>3000</v>
      </c>
      <c r="I142" s="37">
        <v>0</v>
      </c>
      <c r="J142" s="22">
        <f t="shared" si="72"/>
        <v>3000</v>
      </c>
      <c r="K142" s="22">
        <v>0</v>
      </c>
      <c r="L142" s="123">
        <f t="shared" si="73"/>
        <v>0</v>
      </c>
      <c r="M142" s="141">
        <f t="shared" si="66"/>
        <v>0</v>
      </c>
      <c r="N142" s="141">
        <f t="shared" si="76"/>
        <v>0</v>
      </c>
      <c r="O142" s="141">
        <f t="shared" si="63"/>
        <v>0</v>
      </c>
      <c r="P142" s="141">
        <f t="shared" si="67"/>
        <v>0</v>
      </c>
      <c r="Q142" s="141">
        <f t="shared" si="57"/>
        <v>0</v>
      </c>
      <c r="R142" s="141">
        <f t="shared" si="68"/>
        <v>0</v>
      </c>
      <c r="S142" s="141">
        <f t="shared" si="69"/>
        <v>0</v>
      </c>
      <c r="T142" s="141">
        <f t="shared" si="49"/>
        <v>0</v>
      </c>
      <c r="U142" s="141">
        <f t="shared" si="50"/>
        <v>0</v>
      </c>
      <c r="V142" s="141">
        <f t="shared" si="75"/>
        <v>0</v>
      </c>
      <c r="W142" s="141">
        <f t="shared" si="70"/>
        <v>0</v>
      </c>
      <c r="X142" s="141">
        <f t="shared" si="64"/>
        <v>0</v>
      </c>
      <c r="Y142" s="141">
        <f t="shared" si="74"/>
        <v>0</v>
      </c>
      <c r="Z142" s="141">
        <f t="shared" si="71"/>
        <v>0</v>
      </c>
    </row>
    <row r="143" spans="1:26" x14ac:dyDescent="0.2">
      <c r="A143" s="2" t="s">
        <v>13</v>
      </c>
      <c r="B143" s="2">
        <v>41</v>
      </c>
      <c r="C143" s="2">
        <v>637</v>
      </c>
      <c r="D143" s="16" t="s">
        <v>130</v>
      </c>
      <c r="E143" s="22">
        <v>150</v>
      </c>
      <c r="F143" s="22">
        <v>99.38</v>
      </c>
      <c r="G143" s="22">
        <v>200</v>
      </c>
      <c r="H143" s="22">
        <v>200</v>
      </c>
      <c r="I143" s="151">
        <v>240</v>
      </c>
      <c r="J143" s="22">
        <f t="shared" si="72"/>
        <v>440</v>
      </c>
      <c r="K143" s="22">
        <v>347.04</v>
      </c>
      <c r="L143" s="123">
        <f t="shared" si="73"/>
        <v>78.872727272727275</v>
      </c>
      <c r="M143" s="141">
        <f t="shared" si="66"/>
        <v>0</v>
      </c>
      <c r="N143" s="141">
        <f t="shared" si="76"/>
        <v>0</v>
      </c>
      <c r="O143" s="141">
        <f t="shared" si="63"/>
        <v>0</v>
      </c>
      <c r="P143" s="141">
        <f t="shared" si="67"/>
        <v>0</v>
      </c>
      <c r="Q143" s="141">
        <f t="shared" si="57"/>
        <v>0</v>
      </c>
      <c r="R143" s="141">
        <f t="shared" si="68"/>
        <v>0</v>
      </c>
      <c r="S143" s="141">
        <f t="shared" si="69"/>
        <v>0</v>
      </c>
      <c r="T143" s="141">
        <f t="shared" si="49"/>
        <v>0</v>
      </c>
      <c r="U143" s="141">
        <f t="shared" si="50"/>
        <v>0</v>
      </c>
      <c r="V143" s="141">
        <f t="shared" si="75"/>
        <v>0</v>
      </c>
      <c r="W143" s="141">
        <f t="shared" si="70"/>
        <v>0</v>
      </c>
      <c r="X143" s="141">
        <f t="shared" si="64"/>
        <v>0</v>
      </c>
      <c r="Y143" s="141">
        <f t="shared" si="74"/>
        <v>0</v>
      </c>
      <c r="Z143" s="141">
        <f t="shared" si="71"/>
        <v>0</v>
      </c>
    </row>
    <row r="144" spans="1:26" x14ac:dyDescent="0.2">
      <c r="A144" s="16" t="s">
        <v>13</v>
      </c>
      <c r="B144" s="2">
        <v>41</v>
      </c>
      <c r="C144" s="2">
        <v>642</v>
      </c>
      <c r="D144" s="16" t="s">
        <v>150</v>
      </c>
      <c r="E144" s="22">
        <v>0</v>
      </c>
      <c r="F144" s="22">
        <v>163</v>
      </c>
      <c r="G144" s="22">
        <v>0</v>
      </c>
      <c r="H144" s="22">
        <v>0</v>
      </c>
      <c r="I144" s="37">
        <v>0</v>
      </c>
      <c r="J144" s="22">
        <f t="shared" si="72"/>
        <v>0</v>
      </c>
      <c r="K144" s="22">
        <v>0</v>
      </c>
      <c r="L144" s="123">
        <f t="shared" si="73"/>
        <v>0</v>
      </c>
      <c r="M144" s="141">
        <f t="shared" si="66"/>
        <v>0</v>
      </c>
      <c r="N144" s="141">
        <f t="shared" si="76"/>
        <v>0</v>
      </c>
      <c r="O144" s="141">
        <f t="shared" si="63"/>
        <v>0</v>
      </c>
      <c r="P144" s="141">
        <f t="shared" si="67"/>
        <v>0</v>
      </c>
      <c r="Q144" s="141">
        <f t="shared" si="57"/>
        <v>0</v>
      </c>
      <c r="R144" s="141">
        <f t="shared" si="68"/>
        <v>0</v>
      </c>
      <c r="S144" s="141">
        <f t="shared" si="69"/>
        <v>0</v>
      </c>
      <c r="T144" s="141">
        <f t="shared" si="49"/>
        <v>0</v>
      </c>
      <c r="U144" s="141">
        <f t="shared" si="50"/>
        <v>0</v>
      </c>
      <c r="V144" s="141">
        <f t="shared" si="75"/>
        <v>0</v>
      </c>
      <c r="W144" s="141">
        <f t="shared" si="70"/>
        <v>0</v>
      </c>
      <c r="X144" s="141">
        <f t="shared" si="64"/>
        <v>0</v>
      </c>
      <c r="Y144" s="141">
        <f t="shared" si="74"/>
        <v>0</v>
      </c>
      <c r="Z144" s="141">
        <f t="shared" si="71"/>
        <v>0</v>
      </c>
    </row>
    <row r="145" spans="1:26" x14ac:dyDescent="0.2">
      <c r="A145" s="1" t="s">
        <v>13</v>
      </c>
      <c r="B145" s="201" t="s">
        <v>5</v>
      </c>
      <c r="C145" s="201"/>
      <c r="D145" s="201"/>
      <c r="E145" s="64">
        <f>SUM(E136:E144,E135)</f>
        <v>39074.720000000001</v>
      </c>
      <c r="F145" s="64">
        <f>SUM(F136:F144,F135)</f>
        <v>45871.12000000001</v>
      </c>
      <c r="G145" s="64">
        <f>SUM(G136:G144,G135)</f>
        <v>49400</v>
      </c>
      <c r="H145" s="64">
        <f>SUM(H136:H144,H135)</f>
        <v>49400</v>
      </c>
      <c r="I145" s="159">
        <f>SUM(I136:I144,I135)</f>
        <v>690</v>
      </c>
      <c r="J145" s="22">
        <f t="shared" si="72"/>
        <v>50090</v>
      </c>
      <c r="K145" s="64">
        <f>SUM(K136:K144,K135)</f>
        <v>18115.95</v>
      </c>
      <c r="L145" s="123">
        <f t="shared" si="73"/>
        <v>36.166799760431225</v>
      </c>
      <c r="M145" s="141">
        <f t="shared" si="66"/>
        <v>39074.720000000001</v>
      </c>
      <c r="N145" s="141">
        <f t="shared" si="76"/>
        <v>45871.12000000001</v>
      </c>
      <c r="O145" s="141">
        <f t="shared" si="63"/>
        <v>0</v>
      </c>
      <c r="P145" s="141">
        <f t="shared" si="67"/>
        <v>49400</v>
      </c>
      <c r="Q145" s="141">
        <f t="shared" si="57"/>
        <v>0</v>
      </c>
      <c r="R145" s="141">
        <f t="shared" si="68"/>
        <v>0</v>
      </c>
      <c r="S145" s="141">
        <f t="shared" si="69"/>
        <v>690</v>
      </c>
      <c r="T145" s="141">
        <f t="shared" si="49"/>
        <v>0</v>
      </c>
      <c r="U145" s="141">
        <f t="shared" si="50"/>
        <v>50090</v>
      </c>
      <c r="V145" s="141">
        <f t="shared" si="75"/>
        <v>0</v>
      </c>
      <c r="W145" s="141">
        <f t="shared" si="70"/>
        <v>18115.95</v>
      </c>
      <c r="X145" s="141">
        <f t="shared" si="64"/>
        <v>0</v>
      </c>
      <c r="Y145" s="141">
        <f t="shared" si="74"/>
        <v>49400</v>
      </c>
      <c r="Z145" s="141">
        <f t="shared" si="71"/>
        <v>0</v>
      </c>
    </row>
    <row r="146" spans="1:26" x14ac:dyDescent="0.2">
      <c r="A146" s="1" t="s">
        <v>13</v>
      </c>
      <c r="B146" s="5">
        <v>46</v>
      </c>
      <c r="C146" s="5">
        <v>714</v>
      </c>
      <c r="D146" s="17" t="s">
        <v>335</v>
      </c>
      <c r="E146" s="21">
        <v>0</v>
      </c>
      <c r="F146" s="21">
        <v>0</v>
      </c>
      <c r="G146" s="21">
        <v>0</v>
      </c>
      <c r="H146" s="21">
        <v>0</v>
      </c>
      <c r="I146" s="145">
        <v>15490</v>
      </c>
      <c r="J146" s="22">
        <f t="shared" si="72"/>
        <v>15490</v>
      </c>
      <c r="K146" s="21">
        <v>15490</v>
      </c>
      <c r="L146" s="123">
        <f t="shared" si="73"/>
        <v>100</v>
      </c>
      <c r="M146" s="141">
        <f t="shared" si="66"/>
        <v>0</v>
      </c>
      <c r="N146" s="141">
        <f t="shared" si="76"/>
        <v>0</v>
      </c>
      <c r="O146" s="141">
        <f t="shared" si="63"/>
        <v>0</v>
      </c>
      <c r="P146" s="141">
        <f t="shared" si="67"/>
        <v>0</v>
      </c>
      <c r="Q146" s="141">
        <f t="shared" si="57"/>
        <v>0</v>
      </c>
      <c r="R146" s="141">
        <f t="shared" si="68"/>
        <v>0</v>
      </c>
      <c r="S146" s="141">
        <f t="shared" si="69"/>
        <v>0</v>
      </c>
      <c r="T146" s="141">
        <f t="shared" si="49"/>
        <v>0</v>
      </c>
      <c r="U146" s="141">
        <f t="shared" si="50"/>
        <v>0</v>
      </c>
      <c r="V146" s="141">
        <f t="shared" si="75"/>
        <v>0</v>
      </c>
      <c r="W146" s="141">
        <f t="shared" si="70"/>
        <v>0</v>
      </c>
      <c r="X146" s="141">
        <f t="shared" si="64"/>
        <v>0</v>
      </c>
      <c r="Y146" s="141">
        <f t="shared" si="74"/>
        <v>0</v>
      </c>
      <c r="Z146" s="141">
        <f t="shared" si="71"/>
        <v>0</v>
      </c>
    </row>
    <row r="147" spans="1:26" x14ac:dyDescent="0.2">
      <c r="A147" s="1" t="s">
        <v>13</v>
      </c>
      <c r="B147" s="197" t="s">
        <v>7</v>
      </c>
      <c r="C147" s="201"/>
      <c r="D147" s="201"/>
      <c r="E147" s="61">
        <f>SUM(E146)</f>
        <v>0</v>
      </c>
      <c r="F147" s="61">
        <f t="shared" ref="F147:H147" si="77">SUM(F146)</f>
        <v>0</v>
      </c>
      <c r="G147" s="61">
        <f t="shared" si="77"/>
        <v>0</v>
      </c>
      <c r="H147" s="61">
        <f t="shared" si="77"/>
        <v>0</v>
      </c>
      <c r="I147" s="159">
        <f>SUM(I146)</f>
        <v>15490</v>
      </c>
      <c r="J147" s="22">
        <f t="shared" si="72"/>
        <v>15490</v>
      </c>
      <c r="K147" s="61">
        <f>SUM(K146)</f>
        <v>15490</v>
      </c>
      <c r="L147" s="123">
        <f t="shared" si="73"/>
        <v>100</v>
      </c>
      <c r="M147" s="141">
        <f t="shared" si="66"/>
        <v>0</v>
      </c>
      <c r="N147" s="141">
        <f t="shared" si="76"/>
        <v>0</v>
      </c>
      <c r="O147" s="141">
        <f t="shared" si="63"/>
        <v>0</v>
      </c>
      <c r="P147" s="141">
        <f t="shared" si="67"/>
        <v>0</v>
      </c>
      <c r="Q147" s="141">
        <f t="shared" si="57"/>
        <v>0</v>
      </c>
      <c r="R147" s="141">
        <f t="shared" si="68"/>
        <v>0</v>
      </c>
      <c r="S147" s="141">
        <f t="shared" si="69"/>
        <v>0</v>
      </c>
      <c r="T147" s="141">
        <f t="shared" si="49"/>
        <v>15490</v>
      </c>
      <c r="U147" s="141">
        <f t="shared" si="50"/>
        <v>0</v>
      </c>
      <c r="V147" s="141">
        <f t="shared" si="75"/>
        <v>0</v>
      </c>
      <c r="W147" s="141">
        <f t="shared" si="70"/>
        <v>0</v>
      </c>
      <c r="X147" s="141">
        <f t="shared" si="64"/>
        <v>15490</v>
      </c>
      <c r="Y147" s="141">
        <f t="shared" si="74"/>
        <v>0</v>
      </c>
      <c r="Z147" s="141">
        <f t="shared" si="71"/>
        <v>15490</v>
      </c>
    </row>
    <row r="148" spans="1:26" x14ac:dyDescent="0.2">
      <c r="A148" s="86" t="s">
        <v>13</v>
      </c>
      <c r="B148" s="231" t="s">
        <v>204</v>
      </c>
      <c r="C148" s="232"/>
      <c r="D148" s="232"/>
      <c r="E148" s="87">
        <f>SUM(E147,E145)</f>
        <v>39074.720000000001</v>
      </c>
      <c r="F148" s="87">
        <f>SUM(F147,F145)</f>
        <v>45871.12000000001</v>
      </c>
      <c r="G148" s="87">
        <f>SUM(G147,G145)</f>
        <v>49400</v>
      </c>
      <c r="H148" s="87">
        <f>SUM(H147,H145)</f>
        <v>49400</v>
      </c>
      <c r="I148" s="132">
        <f>SUM(I147,I145)</f>
        <v>16180</v>
      </c>
      <c r="J148" s="22">
        <f t="shared" si="72"/>
        <v>65580</v>
      </c>
      <c r="K148" s="87">
        <f>SUM(K147,K145)</f>
        <v>33605.949999999997</v>
      </c>
      <c r="L148" s="123">
        <f t="shared" si="73"/>
        <v>51.244205550472699</v>
      </c>
      <c r="M148" s="141">
        <f t="shared" si="66"/>
        <v>0</v>
      </c>
      <c r="N148" s="141">
        <f t="shared" si="76"/>
        <v>0</v>
      </c>
      <c r="O148" s="141">
        <f t="shared" si="63"/>
        <v>0</v>
      </c>
      <c r="P148" s="141">
        <f t="shared" si="67"/>
        <v>0</v>
      </c>
      <c r="Q148" s="141">
        <f t="shared" si="57"/>
        <v>0</v>
      </c>
      <c r="R148" s="141">
        <f t="shared" si="68"/>
        <v>0</v>
      </c>
      <c r="S148" s="141">
        <f t="shared" si="69"/>
        <v>0</v>
      </c>
      <c r="T148" s="141">
        <f t="shared" si="49"/>
        <v>0</v>
      </c>
      <c r="U148" s="141">
        <f t="shared" si="50"/>
        <v>0</v>
      </c>
      <c r="V148" s="141">
        <f t="shared" si="75"/>
        <v>0</v>
      </c>
      <c r="W148" s="141">
        <f t="shared" si="70"/>
        <v>0</v>
      </c>
      <c r="X148" s="141">
        <f t="shared" si="64"/>
        <v>0</v>
      </c>
      <c r="Y148" s="141">
        <f t="shared" si="74"/>
        <v>0</v>
      </c>
      <c r="Z148" s="141">
        <f t="shared" si="71"/>
        <v>0</v>
      </c>
    </row>
    <row r="149" spans="1:26" x14ac:dyDescent="0.2">
      <c r="A149" s="191" t="s">
        <v>169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41">
        <f t="shared" si="66"/>
        <v>0</v>
      </c>
      <c r="N149" s="141">
        <f t="shared" si="76"/>
        <v>0</v>
      </c>
      <c r="O149" s="141">
        <f t="shared" si="63"/>
        <v>0</v>
      </c>
      <c r="P149" s="141">
        <f t="shared" si="67"/>
        <v>0</v>
      </c>
      <c r="Q149" s="141">
        <f t="shared" si="57"/>
        <v>0</v>
      </c>
      <c r="R149" s="141">
        <f t="shared" si="68"/>
        <v>0</v>
      </c>
      <c r="S149" s="141">
        <f t="shared" si="69"/>
        <v>0</v>
      </c>
      <c r="T149" s="141">
        <f t="shared" si="49"/>
        <v>0</v>
      </c>
      <c r="U149" s="141">
        <f t="shared" si="50"/>
        <v>0</v>
      </c>
      <c r="V149" s="141">
        <f t="shared" si="75"/>
        <v>0</v>
      </c>
      <c r="W149" s="141">
        <f t="shared" si="70"/>
        <v>0</v>
      </c>
      <c r="X149" s="141">
        <f t="shared" si="64"/>
        <v>0</v>
      </c>
      <c r="Y149" s="141">
        <f t="shared" si="74"/>
        <v>0</v>
      </c>
      <c r="Z149" s="141">
        <f t="shared" si="71"/>
        <v>0</v>
      </c>
    </row>
    <row r="150" spans="1:26" x14ac:dyDescent="0.2">
      <c r="A150" s="2" t="s">
        <v>75</v>
      </c>
      <c r="B150" s="2">
        <v>41</v>
      </c>
      <c r="C150" s="2">
        <v>631</v>
      </c>
      <c r="D150" s="2" t="s">
        <v>34</v>
      </c>
      <c r="E150" s="22">
        <v>176.24</v>
      </c>
      <c r="F150" s="22">
        <v>0</v>
      </c>
      <c r="G150" s="22">
        <v>150</v>
      </c>
      <c r="H150" s="22">
        <v>150</v>
      </c>
      <c r="I150" s="22">
        <v>0</v>
      </c>
      <c r="J150" s="22">
        <f>SUM(H150:I150)</f>
        <v>150</v>
      </c>
      <c r="K150" s="22">
        <v>0</v>
      </c>
      <c r="L150" s="123">
        <f>vypocetPercent(J150,K150)</f>
        <v>0</v>
      </c>
      <c r="M150" s="141">
        <f t="shared" si="66"/>
        <v>0</v>
      </c>
      <c r="N150" s="141">
        <f t="shared" si="76"/>
        <v>0</v>
      </c>
      <c r="O150" s="141">
        <f t="shared" si="63"/>
        <v>0</v>
      </c>
      <c r="P150" s="141">
        <f t="shared" si="67"/>
        <v>0</v>
      </c>
      <c r="Q150" s="141">
        <f t="shared" si="57"/>
        <v>0</v>
      </c>
      <c r="R150" s="141">
        <f t="shared" si="68"/>
        <v>0</v>
      </c>
      <c r="S150" s="141">
        <f t="shared" si="69"/>
        <v>0</v>
      </c>
      <c r="T150" s="141">
        <f t="shared" si="49"/>
        <v>0</v>
      </c>
      <c r="U150" s="141">
        <f t="shared" si="50"/>
        <v>0</v>
      </c>
      <c r="V150" s="141">
        <f t="shared" si="75"/>
        <v>0</v>
      </c>
      <c r="W150" s="141">
        <f t="shared" si="70"/>
        <v>0</v>
      </c>
      <c r="X150" s="141">
        <f t="shared" si="64"/>
        <v>0</v>
      </c>
      <c r="Y150" s="141">
        <f t="shared" si="74"/>
        <v>0</v>
      </c>
      <c r="Z150" s="141">
        <f t="shared" si="71"/>
        <v>0</v>
      </c>
    </row>
    <row r="151" spans="1:26" x14ac:dyDescent="0.2">
      <c r="A151" s="16" t="s">
        <v>75</v>
      </c>
      <c r="B151" s="2">
        <v>41</v>
      </c>
      <c r="C151" s="2">
        <v>632</v>
      </c>
      <c r="D151" s="16" t="s">
        <v>106</v>
      </c>
      <c r="E151" s="37">
        <v>1.92</v>
      </c>
      <c r="F151" s="22">
        <v>1.92</v>
      </c>
      <c r="G151" s="22">
        <v>2</v>
      </c>
      <c r="H151" s="22">
        <v>2</v>
      </c>
      <c r="I151" s="37">
        <v>0</v>
      </c>
      <c r="J151" s="22">
        <f t="shared" ref="J151:J161" si="78">SUM(H151:I151)</f>
        <v>2</v>
      </c>
      <c r="K151" s="22">
        <v>1.92</v>
      </c>
      <c r="L151" s="123">
        <f t="shared" ref="L151:L161" si="79">vypocetPercent(J151,K151)</f>
        <v>96</v>
      </c>
      <c r="M151" s="141">
        <f t="shared" si="66"/>
        <v>0</v>
      </c>
      <c r="N151" s="141">
        <f t="shared" si="76"/>
        <v>0</v>
      </c>
      <c r="O151" s="141">
        <f t="shared" si="63"/>
        <v>0</v>
      </c>
      <c r="P151" s="141">
        <f t="shared" si="67"/>
        <v>0</v>
      </c>
      <c r="Q151" s="141">
        <f t="shared" si="57"/>
        <v>0</v>
      </c>
      <c r="R151" s="141">
        <f t="shared" si="68"/>
        <v>0</v>
      </c>
      <c r="S151" s="141">
        <f t="shared" si="69"/>
        <v>0</v>
      </c>
      <c r="T151" s="141">
        <f t="shared" si="49"/>
        <v>0</v>
      </c>
      <c r="U151" s="141">
        <f t="shared" si="50"/>
        <v>0</v>
      </c>
      <c r="V151" s="141">
        <f t="shared" si="75"/>
        <v>0</v>
      </c>
      <c r="W151" s="141">
        <f t="shared" si="70"/>
        <v>0</v>
      </c>
      <c r="X151" s="141">
        <f t="shared" si="64"/>
        <v>0</v>
      </c>
      <c r="Y151" s="141">
        <f t="shared" si="74"/>
        <v>0</v>
      </c>
      <c r="Z151" s="141">
        <f t="shared" si="71"/>
        <v>0</v>
      </c>
    </row>
    <row r="152" spans="1:26" x14ac:dyDescent="0.2">
      <c r="A152" s="2" t="s">
        <v>75</v>
      </c>
      <c r="B152" s="2">
        <v>41</v>
      </c>
      <c r="C152" s="2">
        <v>633</v>
      </c>
      <c r="D152" s="16" t="s">
        <v>119</v>
      </c>
      <c r="E152" s="22">
        <v>860.45</v>
      </c>
      <c r="F152" s="22">
        <v>767.55</v>
      </c>
      <c r="G152" s="22">
        <v>1300</v>
      </c>
      <c r="H152" s="22">
        <v>1300</v>
      </c>
      <c r="I152" s="37">
        <v>0</v>
      </c>
      <c r="J152" s="22">
        <f t="shared" si="78"/>
        <v>1300</v>
      </c>
      <c r="K152" s="22">
        <v>32.58</v>
      </c>
      <c r="L152" s="123">
        <f t="shared" si="79"/>
        <v>2.506153846153846</v>
      </c>
      <c r="M152" s="141">
        <f t="shared" si="66"/>
        <v>0</v>
      </c>
      <c r="N152" s="141">
        <f t="shared" si="76"/>
        <v>0</v>
      </c>
      <c r="O152" s="141">
        <f t="shared" si="63"/>
        <v>0</v>
      </c>
      <c r="P152" s="141">
        <f t="shared" si="67"/>
        <v>0</v>
      </c>
      <c r="Q152" s="141">
        <f t="shared" si="57"/>
        <v>0</v>
      </c>
      <c r="R152" s="141">
        <f t="shared" si="68"/>
        <v>0</v>
      </c>
      <c r="S152" s="141">
        <f t="shared" si="69"/>
        <v>0</v>
      </c>
      <c r="T152" s="141">
        <f t="shared" si="49"/>
        <v>0</v>
      </c>
      <c r="U152" s="141">
        <f t="shared" si="50"/>
        <v>0</v>
      </c>
      <c r="V152" s="141">
        <f t="shared" si="75"/>
        <v>0</v>
      </c>
      <c r="W152" s="141">
        <f t="shared" si="70"/>
        <v>0</v>
      </c>
      <c r="X152" s="141">
        <f t="shared" si="64"/>
        <v>0</v>
      </c>
      <c r="Y152" s="141">
        <f t="shared" si="74"/>
        <v>0</v>
      </c>
      <c r="Z152" s="141">
        <f t="shared" si="71"/>
        <v>0</v>
      </c>
    </row>
    <row r="153" spans="1:26" x14ac:dyDescent="0.2">
      <c r="A153" s="2" t="s">
        <v>75</v>
      </c>
      <c r="B153" s="2">
        <v>41</v>
      </c>
      <c r="C153" s="1">
        <v>634</v>
      </c>
      <c r="D153" s="1" t="s">
        <v>36</v>
      </c>
      <c r="E153" s="22">
        <v>1170.6199999999999</v>
      </c>
      <c r="F153" s="22">
        <v>1332.29</v>
      </c>
      <c r="G153" s="22">
        <v>950</v>
      </c>
      <c r="H153" s="22">
        <v>950</v>
      </c>
      <c r="I153" s="37">
        <v>0</v>
      </c>
      <c r="J153" s="22">
        <f t="shared" si="78"/>
        <v>950</v>
      </c>
      <c r="K153" s="22">
        <v>51.26</v>
      </c>
      <c r="L153" s="123">
        <f t="shared" si="79"/>
        <v>5.3957894736842107</v>
      </c>
      <c r="M153" s="141">
        <f t="shared" si="66"/>
        <v>0</v>
      </c>
      <c r="N153" s="141">
        <f t="shared" si="76"/>
        <v>0</v>
      </c>
      <c r="O153" s="141">
        <f t="shared" si="63"/>
        <v>0</v>
      </c>
      <c r="P153" s="141">
        <f t="shared" si="67"/>
        <v>0</v>
      </c>
      <c r="Q153" s="141">
        <f t="shared" si="57"/>
        <v>0</v>
      </c>
      <c r="R153" s="141">
        <f t="shared" si="68"/>
        <v>0</v>
      </c>
      <c r="S153" s="141">
        <f t="shared" si="69"/>
        <v>0</v>
      </c>
      <c r="T153" s="141">
        <f t="shared" si="49"/>
        <v>0</v>
      </c>
      <c r="U153" s="141">
        <f t="shared" si="50"/>
        <v>0</v>
      </c>
      <c r="V153" s="141">
        <f t="shared" si="75"/>
        <v>0</v>
      </c>
      <c r="W153" s="141">
        <f t="shared" si="70"/>
        <v>0</v>
      </c>
      <c r="X153" s="141">
        <f t="shared" si="64"/>
        <v>0</v>
      </c>
      <c r="Y153" s="141">
        <f t="shared" si="74"/>
        <v>0</v>
      </c>
      <c r="Z153" s="141">
        <f t="shared" si="71"/>
        <v>0</v>
      </c>
    </row>
    <row r="154" spans="1:26" x14ac:dyDescent="0.2">
      <c r="A154" s="2" t="s">
        <v>75</v>
      </c>
      <c r="B154" s="2">
        <v>41</v>
      </c>
      <c r="C154" s="2">
        <v>635</v>
      </c>
      <c r="D154" s="16" t="s">
        <v>136</v>
      </c>
      <c r="E154" s="22">
        <v>15.8</v>
      </c>
      <c r="F154" s="22">
        <v>177.9</v>
      </c>
      <c r="G154" s="22">
        <v>200</v>
      </c>
      <c r="H154" s="22">
        <v>200</v>
      </c>
      <c r="I154" s="37">
        <v>0</v>
      </c>
      <c r="J154" s="22">
        <f t="shared" si="78"/>
        <v>200</v>
      </c>
      <c r="K154" s="22">
        <v>0</v>
      </c>
      <c r="L154" s="123">
        <f t="shared" si="79"/>
        <v>0</v>
      </c>
      <c r="M154" s="141">
        <f t="shared" si="66"/>
        <v>0</v>
      </c>
      <c r="N154" s="141">
        <f t="shared" si="76"/>
        <v>0</v>
      </c>
      <c r="O154" s="141">
        <f t="shared" si="63"/>
        <v>0</v>
      </c>
      <c r="P154" s="141">
        <f t="shared" si="67"/>
        <v>0</v>
      </c>
      <c r="Q154" s="141">
        <f t="shared" si="57"/>
        <v>0</v>
      </c>
      <c r="R154" s="141">
        <f t="shared" si="68"/>
        <v>0</v>
      </c>
      <c r="S154" s="141">
        <f t="shared" si="69"/>
        <v>0</v>
      </c>
      <c r="T154" s="141">
        <f t="shared" si="49"/>
        <v>0</v>
      </c>
      <c r="U154" s="141">
        <f t="shared" si="50"/>
        <v>0</v>
      </c>
      <c r="V154" s="141">
        <f t="shared" si="75"/>
        <v>0</v>
      </c>
      <c r="W154" s="141">
        <f t="shared" si="70"/>
        <v>0</v>
      </c>
      <c r="X154" s="141">
        <f t="shared" si="64"/>
        <v>0</v>
      </c>
      <c r="Y154" s="141">
        <f t="shared" si="74"/>
        <v>0</v>
      </c>
      <c r="Z154" s="141">
        <f t="shared" si="71"/>
        <v>0</v>
      </c>
    </row>
    <row r="155" spans="1:26" x14ac:dyDescent="0.2">
      <c r="A155" s="2" t="s">
        <v>75</v>
      </c>
      <c r="B155" s="2">
        <v>41</v>
      </c>
      <c r="C155" s="2">
        <v>637</v>
      </c>
      <c r="D155" s="16" t="s">
        <v>130</v>
      </c>
      <c r="E155" s="22">
        <v>20</v>
      </c>
      <c r="F155" s="22">
        <v>44.99</v>
      </c>
      <c r="G155" s="22">
        <v>45</v>
      </c>
      <c r="H155" s="22">
        <v>45</v>
      </c>
      <c r="I155" s="37">
        <v>0</v>
      </c>
      <c r="J155" s="22">
        <f t="shared" si="78"/>
        <v>45</v>
      </c>
      <c r="K155" s="22">
        <v>0</v>
      </c>
      <c r="L155" s="123">
        <f t="shared" si="79"/>
        <v>0</v>
      </c>
      <c r="M155" s="141">
        <f t="shared" si="66"/>
        <v>0</v>
      </c>
      <c r="N155" s="141">
        <f t="shared" si="76"/>
        <v>0</v>
      </c>
      <c r="O155" s="141">
        <f t="shared" si="63"/>
        <v>0</v>
      </c>
      <c r="P155" s="141">
        <f t="shared" si="67"/>
        <v>0</v>
      </c>
      <c r="Q155" s="141">
        <f t="shared" si="57"/>
        <v>0</v>
      </c>
      <c r="R155" s="141">
        <f t="shared" si="68"/>
        <v>0</v>
      </c>
      <c r="S155" s="141">
        <f t="shared" si="69"/>
        <v>0</v>
      </c>
      <c r="T155" s="141">
        <f t="shared" si="49"/>
        <v>0</v>
      </c>
      <c r="U155" s="141">
        <f t="shared" si="50"/>
        <v>0</v>
      </c>
      <c r="V155" s="141">
        <f t="shared" si="75"/>
        <v>0</v>
      </c>
      <c r="W155" s="141">
        <f t="shared" si="70"/>
        <v>0</v>
      </c>
      <c r="X155" s="141">
        <f t="shared" si="64"/>
        <v>0</v>
      </c>
      <c r="Y155" s="141">
        <f t="shared" si="74"/>
        <v>0</v>
      </c>
      <c r="Z155" s="141">
        <f t="shared" si="71"/>
        <v>0</v>
      </c>
    </row>
    <row r="156" spans="1:26" x14ac:dyDescent="0.2">
      <c r="A156" s="2" t="s">
        <v>75</v>
      </c>
      <c r="B156" s="12" t="s">
        <v>90</v>
      </c>
      <c r="C156" s="2">
        <v>633</v>
      </c>
      <c r="D156" s="16" t="s">
        <v>137</v>
      </c>
      <c r="E156" s="37">
        <v>2600</v>
      </c>
      <c r="F156" s="22">
        <v>2700</v>
      </c>
      <c r="G156" s="22">
        <v>0</v>
      </c>
      <c r="H156" s="22">
        <v>0</v>
      </c>
      <c r="I156" s="37">
        <v>0</v>
      </c>
      <c r="J156" s="22">
        <f t="shared" si="78"/>
        <v>0</v>
      </c>
      <c r="K156" s="22">
        <v>0</v>
      </c>
      <c r="L156" s="123">
        <f t="shared" si="79"/>
        <v>0</v>
      </c>
      <c r="M156" s="141">
        <f t="shared" si="66"/>
        <v>0</v>
      </c>
      <c r="N156" s="141">
        <f t="shared" si="76"/>
        <v>0</v>
      </c>
      <c r="O156" s="141">
        <f t="shared" si="63"/>
        <v>0</v>
      </c>
      <c r="P156" s="141">
        <f t="shared" si="67"/>
        <v>0</v>
      </c>
      <c r="Q156" s="141">
        <f t="shared" si="57"/>
        <v>0</v>
      </c>
      <c r="R156" s="141">
        <f t="shared" si="68"/>
        <v>0</v>
      </c>
      <c r="S156" s="141">
        <f t="shared" si="69"/>
        <v>0</v>
      </c>
      <c r="T156" s="141">
        <f t="shared" si="49"/>
        <v>0</v>
      </c>
      <c r="U156" s="141">
        <f t="shared" si="50"/>
        <v>0</v>
      </c>
      <c r="V156" s="141">
        <f t="shared" si="75"/>
        <v>0</v>
      </c>
      <c r="W156" s="141">
        <f t="shared" si="70"/>
        <v>0</v>
      </c>
      <c r="X156" s="141">
        <f t="shared" si="64"/>
        <v>0</v>
      </c>
      <c r="Y156" s="141">
        <f t="shared" si="74"/>
        <v>0</v>
      </c>
      <c r="Z156" s="141">
        <f t="shared" si="71"/>
        <v>0</v>
      </c>
    </row>
    <row r="157" spans="1:26" x14ac:dyDescent="0.2">
      <c r="A157" s="2" t="s">
        <v>75</v>
      </c>
      <c r="B157" s="12" t="s">
        <v>90</v>
      </c>
      <c r="C157" s="2">
        <v>637</v>
      </c>
      <c r="D157" s="16" t="s">
        <v>130</v>
      </c>
      <c r="E157" s="38">
        <v>400</v>
      </c>
      <c r="F157" s="41">
        <v>300</v>
      </c>
      <c r="G157" s="41">
        <v>0</v>
      </c>
      <c r="H157" s="41">
        <v>0</v>
      </c>
      <c r="I157" s="38">
        <v>0</v>
      </c>
      <c r="J157" s="22">
        <f t="shared" si="78"/>
        <v>0</v>
      </c>
      <c r="K157" s="41">
        <v>0</v>
      </c>
      <c r="L157" s="123">
        <f t="shared" si="79"/>
        <v>0</v>
      </c>
      <c r="M157" s="141">
        <f t="shared" si="66"/>
        <v>0</v>
      </c>
      <c r="N157" s="141">
        <f t="shared" si="76"/>
        <v>0</v>
      </c>
      <c r="O157" s="141">
        <f t="shared" si="63"/>
        <v>0</v>
      </c>
      <c r="P157" s="141">
        <f t="shared" si="67"/>
        <v>0</v>
      </c>
      <c r="Q157" s="141">
        <f t="shared" si="57"/>
        <v>0</v>
      </c>
      <c r="R157" s="141">
        <f t="shared" si="68"/>
        <v>0</v>
      </c>
      <c r="S157" s="141">
        <f t="shared" si="69"/>
        <v>0</v>
      </c>
      <c r="T157" s="141">
        <f t="shared" si="49"/>
        <v>0</v>
      </c>
      <c r="U157" s="141">
        <f t="shared" si="50"/>
        <v>0</v>
      </c>
      <c r="V157" s="141">
        <f t="shared" si="75"/>
        <v>0</v>
      </c>
      <c r="W157" s="141">
        <f t="shared" si="70"/>
        <v>0</v>
      </c>
      <c r="X157" s="141">
        <f t="shared" si="64"/>
        <v>0</v>
      </c>
      <c r="Y157" s="141">
        <f t="shared" si="74"/>
        <v>0</v>
      </c>
      <c r="Z157" s="141">
        <f t="shared" si="71"/>
        <v>0</v>
      </c>
    </row>
    <row r="158" spans="1:26" x14ac:dyDescent="0.2">
      <c r="A158" s="3" t="s">
        <v>75</v>
      </c>
      <c r="B158" s="188" t="s">
        <v>5</v>
      </c>
      <c r="C158" s="189"/>
      <c r="D158" s="190"/>
      <c r="E158" s="62">
        <f>SUM(E150:E157)</f>
        <v>5245.0300000000007</v>
      </c>
      <c r="F158" s="62">
        <f>SUM(F150:F157)</f>
        <v>5324.65</v>
      </c>
      <c r="G158" s="62">
        <f>SUM(G150:G157)</f>
        <v>2647</v>
      </c>
      <c r="H158" s="62">
        <f>SUM(H150:H157)</f>
        <v>2647</v>
      </c>
      <c r="I158" s="104">
        <f>SUM(I150:I157)</f>
        <v>0</v>
      </c>
      <c r="J158" s="21">
        <f t="shared" si="78"/>
        <v>2647</v>
      </c>
      <c r="K158" s="62">
        <f>SUM(K150:K157)</f>
        <v>85.759999999999991</v>
      </c>
      <c r="L158" s="129">
        <f t="shared" si="79"/>
        <v>3.2398942198715526</v>
      </c>
      <c r="M158" s="141">
        <f t="shared" si="66"/>
        <v>5245.0300000000007</v>
      </c>
      <c r="N158" s="141">
        <f t="shared" si="76"/>
        <v>5324.65</v>
      </c>
      <c r="O158" s="141">
        <f t="shared" si="63"/>
        <v>0</v>
      </c>
      <c r="P158" s="141">
        <f t="shared" si="67"/>
        <v>2647</v>
      </c>
      <c r="Q158" s="141">
        <f t="shared" si="57"/>
        <v>0</v>
      </c>
      <c r="R158" s="141">
        <f t="shared" si="68"/>
        <v>0</v>
      </c>
      <c r="S158" s="141">
        <f t="shared" si="69"/>
        <v>0</v>
      </c>
      <c r="T158" s="141">
        <f t="shared" si="49"/>
        <v>0</v>
      </c>
      <c r="U158" s="141">
        <f t="shared" si="50"/>
        <v>2647</v>
      </c>
      <c r="V158" s="141">
        <f t="shared" si="75"/>
        <v>0</v>
      </c>
      <c r="W158" s="141">
        <f t="shared" si="70"/>
        <v>85.759999999999991</v>
      </c>
      <c r="X158" s="141">
        <f t="shared" si="64"/>
        <v>0</v>
      </c>
      <c r="Y158" s="141">
        <f t="shared" si="74"/>
        <v>2647</v>
      </c>
      <c r="Z158" s="141">
        <f t="shared" si="71"/>
        <v>0</v>
      </c>
    </row>
    <row r="159" spans="1:26" x14ac:dyDescent="0.2">
      <c r="A159" s="2" t="s">
        <v>75</v>
      </c>
      <c r="B159" s="1">
        <v>41</v>
      </c>
      <c r="C159" s="138">
        <v>714</v>
      </c>
      <c r="D159" s="81" t="s">
        <v>310</v>
      </c>
      <c r="E159" s="61">
        <v>0</v>
      </c>
      <c r="F159" s="61">
        <v>0</v>
      </c>
      <c r="G159" s="61">
        <v>1600</v>
      </c>
      <c r="H159" s="61">
        <v>1600</v>
      </c>
      <c r="I159" s="104">
        <f t="shared" ref="I159:I160" si="80">SUM(I151:I158)</f>
        <v>0</v>
      </c>
      <c r="J159" s="21">
        <f t="shared" si="78"/>
        <v>1600</v>
      </c>
      <c r="K159" s="61">
        <v>267.02</v>
      </c>
      <c r="L159" s="129">
        <f t="shared" si="79"/>
        <v>16.688749999999999</v>
      </c>
      <c r="O159" s="141">
        <f t="shared" si="63"/>
        <v>0</v>
      </c>
      <c r="T159" s="141">
        <f t="shared" si="49"/>
        <v>0</v>
      </c>
      <c r="U159" s="141">
        <f t="shared" si="50"/>
        <v>0</v>
      </c>
      <c r="V159" s="141">
        <f t="shared" si="75"/>
        <v>0</v>
      </c>
      <c r="X159" s="141">
        <f t="shared" si="64"/>
        <v>0</v>
      </c>
      <c r="Y159" s="141">
        <f t="shared" si="74"/>
        <v>0</v>
      </c>
      <c r="Z159" s="141">
        <f t="shared" si="71"/>
        <v>0</v>
      </c>
    </row>
    <row r="160" spans="1:26" x14ac:dyDescent="0.2">
      <c r="A160" s="2" t="s">
        <v>75</v>
      </c>
      <c r="B160" s="197" t="s">
        <v>7</v>
      </c>
      <c r="C160" s="201"/>
      <c r="D160" s="201"/>
      <c r="E160" s="61">
        <f>SUM(E159)</f>
        <v>0</v>
      </c>
      <c r="F160" s="61">
        <f t="shared" ref="F160:H160" si="81">SUM(F159)</f>
        <v>0</v>
      </c>
      <c r="G160" s="61">
        <f t="shared" si="81"/>
        <v>1600</v>
      </c>
      <c r="H160" s="61">
        <f t="shared" si="81"/>
        <v>1600</v>
      </c>
      <c r="I160" s="104">
        <f t="shared" si="80"/>
        <v>0</v>
      </c>
      <c r="J160" s="21">
        <f t="shared" si="78"/>
        <v>1600</v>
      </c>
      <c r="K160" s="61">
        <f>SUM(K159)</f>
        <v>267.02</v>
      </c>
      <c r="L160" s="129">
        <f t="shared" si="79"/>
        <v>16.688749999999999</v>
      </c>
      <c r="O160" s="141">
        <f t="shared" si="63"/>
        <v>1600</v>
      </c>
      <c r="T160" s="141">
        <f t="shared" si="49"/>
        <v>0</v>
      </c>
      <c r="U160" s="141">
        <f t="shared" si="50"/>
        <v>0</v>
      </c>
      <c r="V160" s="141">
        <f t="shared" si="75"/>
        <v>1600</v>
      </c>
      <c r="X160" s="141">
        <f t="shared" si="64"/>
        <v>267.02</v>
      </c>
      <c r="Y160" s="141">
        <f t="shared" si="74"/>
        <v>0</v>
      </c>
      <c r="Z160" s="141">
        <f t="shared" si="71"/>
        <v>1600</v>
      </c>
    </row>
    <row r="161" spans="1:26" ht="13.5" thickBot="1" x14ac:dyDescent="0.25">
      <c r="A161" s="2" t="s">
        <v>75</v>
      </c>
      <c r="B161" s="198" t="s">
        <v>311</v>
      </c>
      <c r="C161" s="189"/>
      <c r="D161" s="190"/>
      <c r="E161" s="139">
        <f>SUM(E160,E158)</f>
        <v>5245.0300000000007</v>
      </c>
      <c r="F161" s="139">
        <f t="shared" ref="F161:I161" si="82">SUM(F160,F158)</f>
        <v>5324.65</v>
      </c>
      <c r="G161" s="139">
        <f t="shared" si="82"/>
        <v>4247</v>
      </c>
      <c r="H161" s="139">
        <f t="shared" si="82"/>
        <v>4247</v>
      </c>
      <c r="I161" s="139">
        <f t="shared" si="82"/>
        <v>0</v>
      </c>
      <c r="J161" s="41">
        <f t="shared" si="78"/>
        <v>4247</v>
      </c>
      <c r="K161" s="41">
        <f>SUM(K160,K158)</f>
        <v>352.78</v>
      </c>
      <c r="L161" s="140">
        <f t="shared" si="79"/>
        <v>8.3065693430656928</v>
      </c>
      <c r="O161" s="141">
        <f t="shared" si="63"/>
        <v>0</v>
      </c>
      <c r="T161" s="141">
        <f t="shared" si="49"/>
        <v>0</v>
      </c>
      <c r="U161" s="141">
        <f t="shared" si="50"/>
        <v>0</v>
      </c>
      <c r="V161" s="141">
        <f t="shared" si="75"/>
        <v>0</v>
      </c>
      <c r="X161" s="141">
        <f t="shared" si="64"/>
        <v>0</v>
      </c>
      <c r="Y161" s="141">
        <f t="shared" si="74"/>
        <v>0</v>
      </c>
      <c r="Z161" s="141">
        <f t="shared" si="71"/>
        <v>0</v>
      </c>
    </row>
    <row r="162" spans="1:26" ht="14.25" thickTop="1" thickBot="1" x14ac:dyDescent="0.25">
      <c r="A162" s="194" t="s">
        <v>49</v>
      </c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6"/>
      <c r="M162" s="141">
        <f t="shared" si="66"/>
        <v>0</v>
      </c>
      <c r="N162" s="141">
        <f t="shared" si="76"/>
        <v>0</v>
      </c>
      <c r="O162" s="141">
        <f t="shared" si="63"/>
        <v>0</v>
      </c>
      <c r="P162" s="141">
        <f t="shared" si="67"/>
        <v>0</v>
      </c>
      <c r="Q162" s="141">
        <f t="shared" si="57"/>
        <v>0</v>
      </c>
      <c r="R162" s="141">
        <f t="shared" si="68"/>
        <v>0</v>
      </c>
      <c r="S162" s="141">
        <f t="shared" si="69"/>
        <v>0</v>
      </c>
      <c r="T162" s="141">
        <f t="shared" si="49"/>
        <v>0</v>
      </c>
      <c r="U162" s="141">
        <f t="shared" si="50"/>
        <v>0</v>
      </c>
      <c r="V162" s="141">
        <f t="shared" si="75"/>
        <v>0</v>
      </c>
      <c r="W162" s="141">
        <f t="shared" si="70"/>
        <v>0</v>
      </c>
      <c r="X162" s="141">
        <f t="shared" si="64"/>
        <v>0</v>
      </c>
      <c r="Y162" s="141">
        <f t="shared" si="74"/>
        <v>0</v>
      </c>
      <c r="Z162" s="141">
        <f t="shared" si="71"/>
        <v>0</v>
      </c>
    </row>
    <row r="163" spans="1:26" ht="13.5" thickTop="1" x14ac:dyDescent="0.2">
      <c r="A163" s="210" t="s">
        <v>236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2"/>
      <c r="M163" s="141">
        <f t="shared" si="66"/>
        <v>0</v>
      </c>
      <c r="N163" s="141">
        <f t="shared" si="76"/>
        <v>0</v>
      </c>
      <c r="O163" s="141">
        <f t="shared" si="63"/>
        <v>0</v>
      </c>
      <c r="P163" s="141">
        <f t="shared" si="67"/>
        <v>0</v>
      </c>
      <c r="Q163" s="141">
        <f t="shared" si="57"/>
        <v>0</v>
      </c>
      <c r="R163" s="141">
        <f t="shared" si="68"/>
        <v>0</v>
      </c>
      <c r="S163" s="141">
        <f t="shared" si="69"/>
        <v>0</v>
      </c>
      <c r="T163" s="141">
        <f t="shared" si="49"/>
        <v>0</v>
      </c>
      <c r="U163" s="141">
        <f t="shared" si="50"/>
        <v>0</v>
      </c>
      <c r="V163" s="141">
        <f t="shared" si="75"/>
        <v>0</v>
      </c>
      <c r="W163" s="141">
        <f t="shared" si="70"/>
        <v>0</v>
      </c>
      <c r="X163" s="141">
        <f t="shared" si="64"/>
        <v>0</v>
      </c>
      <c r="Y163" s="141">
        <f t="shared" si="74"/>
        <v>0</v>
      </c>
      <c r="Z163" s="141">
        <f t="shared" si="71"/>
        <v>0</v>
      </c>
    </row>
    <row r="164" spans="1:26" x14ac:dyDescent="0.2">
      <c r="A164" s="2" t="s">
        <v>14</v>
      </c>
      <c r="B164" s="2">
        <v>41</v>
      </c>
      <c r="C164" s="2">
        <v>610</v>
      </c>
      <c r="D164" s="2" t="s">
        <v>47</v>
      </c>
      <c r="E164" s="44">
        <v>116699.69</v>
      </c>
      <c r="F164" s="9">
        <v>148590.54</v>
      </c>
      <c r="G164" s="9">
        <v>156800</v>
      </c>
      <c r="H164" s="9">
        <v>156181.87</v>
      </c>
      <c r="I164" s="172">
        <v>-69631</v>
      </c>
      <c r="J164" s="22">
        <f>SUM(H164:I164)</f>
        <v>86550.87</v>
      </c>
      <c r="K164" s="9">
        <v>53113.59</v>
      </c>
      <c r="L164" s="123">
        <f>vypocetPercent(J164,K164)</f>
        <v>61.366904804076491</v>
      </c>
      <c r="M164" s="141">
        <f t="shared" si="66"/>
        <v>0</v>
      </c>
      <c r="N164" s="141">
        <f t="shared" si="76"/>
        <v>0</v>
      </c>
      <c r="O164" s="141">
        <f t="shared" si="63"/>
        <v>0</v>
      </c>
      <c r="P164" s="141">
        <f t="shared" si="67"/>
        <v>0</v>
      </c>
      <c r="Q164" s="141">
        <f t="shared" si="57"/>
        <v>0</v>
      </c>
      <c r="R164" s="141">
        <f t="shared" si="68"/>
        <v>0</v>
      </c>
      <c r="S164" s="141">
        <f t="shared" si="69"/>
        <v>0</v>
      </c>
      <c r="T164" s="141">
        <f t="shared" si="49"/>
        <v>0</v>
      </c>
      <c r="U164" s="141">
        <f t="shared" si="50"/>
        <v>0</v>
      </c>
      <c r="V164" s="141">
        <f t="shared" si="75"/>
        <v>0</v>
      </c>
      <c r="W164" s="141">
        <f t="shared" si="70"/>
        <v>0</v>
      </c>
      <c r="X164" s="141">
        <f t="shared" si="64"/>
        <v>0</v>
      </c>
      <c r="Y164" s="141">
        <f t="shared" si="74"/>
        <v>0</v>
      </c>
      <c r="Z164" s="141">
        <f t="shared" si="71"/>
        <v>0</v>
      </c>
    </row>
    <row r="165" spans="1:26" x14ac:dyDescent="0.2">
      <c r="A165" s="2" t="s">
        <v>14</v>
      </c>
      <c r="B165" s="2">
        <v>41</v>
      </c>
      <c r="C165" s="2">
        <v>620</v>
      </c>
      <c r="D165" s="2" t="s">
        <v>31</v>
      </c>
      <c r="E165" s="22">
        <v>40504.980000000003</v>
      </c>
      <c r="F165" s="22">
        <v>55842.52</v>
      </c>
      <c r="G165" s="22">
        <v>55300</v>
      </c>
      <c r="H165" s="22">
        <v>55300</v>
      </c>
      <c r="I165" s="173">
        <v>-20640</v>
      </c>
      <c r="J165" s="22">
        <f t="shared" ref="J165:J193" si="83">SUM(H165:I165)</f>
        <v>34660</v>
      </c>
      <c r="K165" s="22">
        <v>18554.53</v>
      </c>
      <c r="L165" s="123">
        <f t="shared" ref="L165:L193" si="84">vypocetPercent(J165,K165)</f>
        <v>53.532977495672242</v>
      </c>
      <c r="M165" s="141">
        <f t="shared" si="66"/>
        <v>0</v>
      </c>
      <c r="N165" s="141">
        <f t="shared" si="76"/>
        <v>0</v>
      </c>
      <c r="O165" s="141">
        <f t="shared" si="63"/>
        <v>0</v>
      </c>
      <c r="P165" s="141">
        <f t="shared" si="67"/>
        <v>0</v>
      </c>
      <c r="Q165" s="141">
        <f t="shared" si="57"/>
        <v>0</v>
      </c>
      <c r="R165" s="141">
        <f t="shared" si="68"/>
        <v>0</v>
      </c>
      <c r="S165" s="141">
        <f t="shared" si="69"/>
        <v>0</v>
      </c>
      <c r="T165" s="141">
        <f t="shared" ref="T165:T228" si="85">IF(B165="Kapitálový rozpočet",I165,0)</f>
        <v>0</v>
      </c>
      <c r="U165" s="141">
        <f t="shared" ref="U165:U228" si="86">IF(B165="Bežný rozpočet",J165,0)</f>
        <v>0</v>
      </c>
      <c r="V165" s="141">
        <f t="shared" si="75"/>
        <v>0</v>
      </c>
      <c r="W165" s="141">
        <f t="shared" si="70"/>
        <v>0</v>
      </c>
      <c r="X165" s="141">
        <f t="shared" si="64"/>
        <v>0</v>
      </c>
      <c r="Y165" s="141">
        <f t="shared" si="74"/>
        <v>0</v>
      </c>
      <c r="Z165" s="141">
        <f t="shared" si="71"/>
        <v>0</v>
      </c>
    </row>
    <row r="166" spans="1:26" x14ac:dyDescent="0.2">
      <c r="A166" s="16" t="s">
        <v>14</v>
      </c>
      <c r="B166" s="2">
        <v>41</v>
      </c>
      <c r="C166" s="2">
        <v>610</v>
      </c>
      <c r="D166" s="16" t="s">
        <v>223</v>
      </c>
      <c r="E166" s="22">
        <v>31848.83</v>
      </c>
      <c r="F166" s="22">
        <v>7786.19</v>
      </c>
      <c r="G166" s="22">
        <v>3115</v>
      </c>
      <c r="H166" s="22">
        <v>3665</v>
      </c>
      <c r="I166" s="177">
        <v>4495</v>
      </c>
      <c r="J166" s="22">
        <f t="shared" si="83"/>
        <v>8160</v>
      </c>
      <c r="K166" s="22">
        <v>2898.24</v>
      </c>
      <c r="L166" s="123">
        <f t="shared" si="84"/>
        <v>35.517647058823528</v>
      </c>
      <c r="M166" s="141">
        <f t="shared" si="66"/>
        <v>0</v>
      </c>
      <c r="N166" s="141">
        <f t="shared" si="76"/>
        <v>0</v>
      </c>
      <c r="O166" s="141">
        <f t="shared" si="63"/>
        <v>0</v>
      </c>
      <c r="P166" s="141">
        <f t="shared" si="67"/>
        <v>0</v>
      </c>
      <c r="Q166" s="141">
        <f t="shared" si="57"/>
        <v>0</v>
      </c>
      <c r="R166" s="141">
        <f t="shared" si="68"/>
        <v>0</v>
      </c>
      <c r="S166" s="141">
        <f t="shared" si="69"/>
        <v>0</v>
      </c>
      <c r="T166" s="141">
        <f t="shared" si="85"/>
        <v>0</v>
      </c>
      <c r="U166" s="141">
        <f t="shared" si="86"/>
        <v>0</v>
      </c>
      <c r="V166" s="141">
        <f t="shared" si="75"/>
        <v>0</v>
      </c>
      <c r="W166" s="141">
        <f t="shared" si="70"/>
        <v>0</v>
      </c>
      <c r="X166" s="141">
        <f t="shared" si="64"/>
        <v>0</v>
      </c>
      <c r="Y166" s="141">
        <f t="shared" si="74"/>
        <v>0</v>
      </c>
      <c r="Z166" s="141">
        <f t="shared" si="71"/>
        <v>0</v>
      </c>
    </row>
    <row r="167" spans="1:26" x14ac:dyDescent="0.2">
      <c r="A167" s="16" t="s">
        <v>14</v>
      </c>
      <c r="B167" s="2">
        <v>41</v>
      </c>
      <c r="C167" s="2">
        <v>620</v>
      </c>
      <c r="D167" s="16" t="s">
        <v>224</v>
      </c>
      <c r="E167" s="22">
        <v>11111.39</v>
      </c>
      <c r="F167" s="22">
        <v>4061.83</v>
      </c>
      <c r="G167" s="22">
        <v>1089</v>
      </c>
      <c r="H167" s="22">
        <v>1229</v>
      </c>
      <c r="I167" s="177">
        <v>1624</v>
      </c>
      <c r="J167" s="22">
        <f t="shared" si="83"/>
        <v>2853</v>
      </c>
      <c r="K167" s="22">
        <v>1151.27</v>
      </c>
      <c r="L167" s="123">
        <f t="shared" si="84"/>
        <v>40.352961794602173</v>
      </c>
      <c r="M167" s="141">
        <f t="shared" si="66"/>
        <v>0</v>
      </c>
      <c r="N167" s="141">
        <f t="shared" si="76"/>
        <v>0</v>
      </c>
      <c r="O167" s="141">
        <f t="shared" si="63"/>
        <v>0</v>
      </c>
      <c r="P167" s="141">
        <f t="shared" si="67"/>
        <v>0</v>
      </c>
      <c r="Q167" s="141">
        <f t="shared" si="57"/>
        <v>0</v>
      </c>
      <c r="R167" s="141">
        <f t="shared" si="68"/>
        <v>0</v>
      </c>
      <c r="S167" s="141">
        <f t="shared" si="69"/>
        <v>0</v>
      </c>
      <c r="T167" s="141">
        <f t="shared" si="85"/>
        <v>0</v>
      </c>
      <c r="U167" s="141">
        <f t="shared" si="86"/>
        <v>0</v>
      </c>
      <c r="V167" s="141">
        <f t="shared" si="75"/>
        <v>0</v>
      </c>
      <c r="W167" s="141">
        <f t="shared" si="70"/>
        <v>0</v>
      </c>
      <c r="X167" s="141">
        <f t="shared" si="64"/>
        <v>0</v>
      </c>
      <c r="Y167" s="141">
        <f t="shared" si="74"/>
        <v>0</v>
      </c>
      <c r="Z167" s="141">
        <f t="shared" si="71"/>
        <v>0</v>
      </c>
    </row>
    <row r="168" spans="1:26" x14ac:dyDescent="0.2">
      <c r="A168" s="2" t="s">
        <v>14</v>
      </c>
      <c r="B168" s="2">
        <v>41</v>
      </c>
      <c r="C168" s="2">
        <v>632</v>
      </c>
      <c r="D168" s="16" t="s">
        <v>35</v>
      </c>
      <c r="E168" s="37">
        <v>9139.7999999999993</v>
      </c>
      <c r="F168" s="22">
        <v>7802.21</v>
      </c>
      <c r="G168" s="22">
        <v>6500</v>
      </c>
      <c r="H168" s="22">
        <v>6500</v>
      </c>
      <c r="I168" s="178">
        <v>-2500</v>
      </c>
      <c r="J168" s="22">
        <f t="shared" si="83"/>
        <v>4000</v>
      </c>
      <c r="K168" s="22">
        <v>2115.52</v>
      </c>
      <c r="L168" s="123">
        <f t="shared" si="84"/>
        <v>52.887999999999998</v>
      </c>
      <c r="M168" s="141">
        <f t="shared" si="66"/>
        <v>0</v>
      </c>
      <c r="N168" s="141">
        <f t="shared" si="76"/>
        <v>0</v>
      </c>
      <c r="O168" s="141">
        <f t="shared" si="63"/>
        <v>0</v>
      </c>
      <c r="P168" s="141">
        <f t="shared" si="67"/>
        <v>0</v>
      </c>
      <c r="Q168" s="141">
        <f t="shared" si="57"/>
        <v>0</v>
      </c>
      <c r="R168" s="141">
        <f t="shared" si="68"/>
        <v>0</v>
      </c>
      <c r="S168" s="141">
        <f t="shared" si="69"/>
        <v>0</v>
      </c>
      <c r="T168" s="141">
        <f t="shared" si="85"/>
        <v>0</v>
      </c>
      <c r="U168" s="141">
        <f t="shared" si="86"/>
        <v>0</v>
      </c>
      <c r="V168" s="141">
        <f t="shared" si="75"/>
        <v>0</v>
      </c>
      <c r="W168" s="141">
        <f t="shared" si="70"/>
        <v>0</v>
      </c>
      <c r="X168" s="141">
        <f t="shared" si="64"/>
        <v>0</v>
      </c>
      <c r="Y168" s="141">
        <f t="shared" si="74"/>
        <v>0</v>
      </c>
      <c r="Z168" s="141">
        <f t="shared" si="71"/>
        <v>0</v>
      </c>
    </row>
    <row r="169" spans="1:26" x14ac:dyDescent="0.2">
      <c r="A169" s="2" t="s">
        <v>14</v>
      </c>
      <c r="B169" s="2">
        <v>41</v>
      </c>
      <c r="C169" s="2">
        <v>633</v>
      </c>
      <c r="D169" s="16" t="s">
        <v>119</v>
      </c>
      <c r="E169" s="22">
        <v>1788.59</v>
      </c>
      <c r="F169" s="90">
        <v>7840.16</v>
      </c>
      <c r="G169" s="90">
        <v>5000</v>
      </c>
      <c r="H169" s="90">
        <v>5000</v>
      </c>
      <c r="I169" s="179">
        <v>-2000</v>
      </c>
      <c r="J169" s="22">
        <f t="shared" si="83"/>
        <v>3000</v>
      </c>
      <c r="K169" s="90">
        <v>1402.3</v>
      </c>
      <c r="L169" s="123">
        <f t="shared" si="84"/>
        <v>46.743333333333332</v>
      </c>
      <c r="M169" s="141">
        <f t="shared" si="66"/>
        <v>0</v>
      </c>
      <c r="N169" s="141">
        <f t="shared" si="76"/>
        <v>0</v>
      </c>
      <c r="O169" s="141">
        <f t="shared" si="63"/>
        <v>0</v>
      </c>
      <c r="P169" s="141">
        <f t="shared" si="67"/>
        <v>0</v>
      </c>
      <c r="Q169" s="141">
        <f t="shared" si="57"/>
        <v>0</v>
      </c>
      <c r="R169" s="141">
        <f t="shared" si="68"/>
        <v>0</v>
      </c>
      <c r="S169" s="141">
        <f t="shared" si="69"/>
        <v>0</v>
      </c>
      <c r="T169" s="141">
        <f t="shared" si="85"/>
        <v>0</v>
      </c>
      <c r="U169" s="141">
        <f t="shared" si="86"/>
        <v>0</v>
      </c>
      <c r="V169" s="141">
        <f t="shared" si="75"/>
        <v>0</v>
      </c>
      <c r="W169" s="141">
        <f t="shared" si="70"/>
        <v>0</v>
      </c>
      <c r="X169" s="141">
        <f t="shared" si="64"/>
        <v>0</v>
      </c>
      <c r="Y169" s="141">
        <f t="shared" si="74"/>
        <v>0</v>
      </c>
      <c r="Z169" s="141">
        <f t="shared" si="71"/>
        <v>0</v>
      </c>
    </row>
    <row r="170" spans="1:26" x14ac:dyDescent="0.2">
      <c r="A170" s="2" t="s">
        <v>14</v>
      </c>
      <c r="B170" s="2">
        <v>41</v>
      </c>
      <c r="C170" s="2">
        <v>634</v>
      </c>
      <c r="D170" s="1" t="s">
        <v>36</v>
      </c>
      <c r="E170" s="22">
        <v>49902.75</v>
      </c>
      <c r="F170" s="105">
        <v>23198.89</v>
      </c>
      <c r="G170" s="90">
        <v>19496</v>
      </c>
      <c r="H170" s="90">
        <v>19496</v>
      </c>
      <c r="I170" s="179">
        <v>-14300</v>
      </c>
      <c r="J170" s="105">
        <f t="shared" si="83"/>
        <v>5196</v>
      </c>
      <c r="K170" s="105">
        <v>4267.2299999999996</v>
      </c>
      <c r="L170" s="123">
        <f t="shared" si="84"/>
        <v>82.125288683602761</v>
      </c>
      <c r="M170" s="141">
        <f t="shared" si="66"/>
        <v>0</v>
      </c>
      <c r="N170" s="141">
        <f t="shared" si="76"/>
        <v>0</v>
      </c>
      <c r="O170" s="141">
        <f t="shared" si="63"/>
        <v>0</v>
      </c>
      <c r="P170" s="141">
        <f t="shared" ref="P170:P207" si="87">IF(B170="Bežný rozpočet",G170,0)</f>
        <v>0</v>
      </c>
      <c r="Q170" s="141">
        <f t="shared" si="57"/>
        <v>0</v>
      </c>
      <c r="R170" s="141">
        <f t="shared" ref="R170:R207" si="88">IF(B170="Kapitálový rozpočet",E170,0)</f>
        <v>0</v>
      </c>
      <c r="S170" s="141">
        <f t="shared" ref="S170:S197" si="89">IF(B170="Bežný rozpočet",I170,0)</f>
        <v>0</v>
      </c>
      <c r="T170" s="141">
        <f t="shared" si="85"/>
        <v>0</v>
      </c>
      <c r="U170" s="141">
        <f t="shared" si="86"/>
        <v>0</v>
      </c>
      <c r="V170" s="141">
        <f t="shared" si="75"/>
        <v>0</v>
      </c>
      <c r="W170" s="141">
        <f t="shared" ref="W170:W207" si="90">IF(B170="Bežný rozpočet",K170,0)</f>
        <v>0</v>
      </c>
      <c r="X170" s="141">
        <f t="shared" si="64"/>
        <v>0</v>
      </c>
      <c r="Y170" s="141">
        <f t="shared" si="74"/>
        <v>0</v>
      </c>
      <c r="Z170" s="141">
        <f t="shared" si="71"/>
        <v>0</v>
      </c>
    </row>
    <row r="171" spans="1:26" x14ac:dyDescent="0.2">
      <c r="A171" s="2" t="s">
        <v>14</v>
      </c>
      <c r="B171" s="2">
        <v>41</v>
      </c>
      <c r="C171" s="2">
        <v>635</v>
      </c>
      <c r="D171" s="2" t="s">
        <v>56</v>
      </c>
      <c r="E171" s="22">
        <v>449.24</v>
      </c>
      <c r="F171" s="90">
        <v>2189.2800000000002</v>
      </c>
      <c r="G171" s="90">
        <v>3000</v>
      </c>
      <c r="H171" s="90">
        <v>3000</v>
      </c>
      <c r="I171" s="178">
        <v>-1500</v>
      </c>
      <c r="J171" s="22">
        <f t="shared" si="83"/>
        <v>1500</v>
      </c>
      <c r="K171" s="90">
        <v>8.09</v>
      </c>
      <c r="L171" s="123">
        <f t="shared" si="84"/>
        <v>0.53933333333333333</v>
      </c>
      <c r="M171" s="141">
        <f t="shared" si="66"/>
        <v>0</v>
      </c>
      <c r="N171" s="141">
        <f t="shared" si="76"/>
        <v>0</v>
      </c>
      <c r="O171" s="141">
        <f t="shared" si="63"/>
        <v>0</v>
      </c>
      <c r="P171" s="141">
        <f t="shared" si="87"/>
        <v>0</v>
      </c>
      <c r="Q171" s="141">
        <f t="shared" si="57"/>
        <v>0</v>
      </c>
      <c r="R171" s="141">
        <f t="shared" si="88"/>
        <v>0</v>
      </c>
      <c r="S171" s="141">
        <f t="shared" si="89"/>
        <v>0</v>
      </c>
      <c r="T171" s="141">
        <f t="shared" si="85"/>
        <v>0</v>
      </c>
      <c r="U171" s="141">
        <f t="shared" si="86"/>
        <v>0</v>
      </c>
      <c r="V171" s="141">
        <f t="shared" si="75"/>
        <v>0</v>
      </c>
      <c r="W171" s="141">
        <f t="shared" si="90"/>
        <v>0</v>
      </c>
      <c r="X171" s="141">
        <f t="shared" si="64"/>
        <v>0</v>
      </c>
      <c r="Y171" s="141">
        <f t="shared" si="74"/>
        <v>0</v>
      </c>
      <c r="Z171" s="141">
        <f t="shared" si="71"/>
        <v>0</v>
      </c>
    </row>
    <row r="172" spans="1:26" x14ac:dyDescent="0.2">
      <c r="A172" s="2" t="s">
        <v>14</v>
      </c>
      <c r="B172" s="2">
        <v>41</v>
      </c>
      <c r="C172" s="2">
        <v>636</v>
      </c>
      <c r="D172" s="16" t="s">
        <v>264</v>
      </c>
      <c r="E172" s="22">
        <v>0</v>
      </c>
      <c r="F172" s="90">
        <v>57.6</v>
      </c>
      <c r="G172" s="90">
        <v>60</v>
      </c>
      <c r="H172" s="90">
        <v>60</v>
      </c>
      <c r="I172" s="73">
        <v>0</v>
      </c>
      <c r="J172" s="22">
        <f t="shared" si="83"/>
        <v>60</v>
      </c>
      <c r="K172" s="90">
        <v>0</v>
      </c>
      <c r="L172" s="123">
        <f t="shared" si="84"/>
        <v>0</v>
      </c>
      <c r="M172" s="141">
        <f t="shared" si="66"/>
        <v>0</v>
      </c>
      <c r="N172" s="141">
        <f t="shared" si="76"/>
        <v>0</v>
      </c>
      <c r="O172" s="141">
        <f t="shared" si="63"/>
        <v>0</v>
      </c>
      <c r="P172" s="141">
        <f t="shared" si="87"/>
        <v>0</v>
      </c>
      <c r="Q172" s="141">
        <f t="shared" si="57"/>
        <v>0</v>
      </c>
      <c r="R172" s="141">
        <f t="shared" si="88"/>
        <v>0</v>
      </c>
      <c r="S172" s="141">
        <f t="shared" si="89"/>
        <v>0</v>
      </c>
      <c r="T172" s="141">
        <f t="shared" si="85"/>
        <v>0</v>
      </c>
      <c r="U172" s="141">
        <f t="shared" si="86"/>
        <v>0</v>
      </c>
      <c r="V172" s="141">
        <f t="shared" si="75"/>
        <v>0</v>
      </c>
      <c r="W172" s="141">
        <f t="shared" si="90"/>
        <v>0</v>
      </c>
      <c r="X172" s="141">
        <f t="shared" si="64"/>
        <v>0</v>
      </c>
      <c r="Y172" s="141">
        <f t="shared" si="74"/>
        <v>0</v>
      </c>
      <c r="Z172" s="141">
        <f t="shared" si="71"/>
        <v>0</v>
      </c>
    </row>
    <row r="173" spans="1:26" x14ac:dyDescent="0.2">
      <c r="A173" s="2" t="s">
        <v>14</v>
      </c>
      <c r="B173" s="2">
        <v>41</v>
      </c>
      <c r="C173" s="2">
        <v>637</v>
      </c>
      <c r="D173" s="16" t="s">
        <v>132</v>
      </c>
      <c r="E173" s="22">
        <v>18593.53</v>
      </c>
      <c r="F173" s="90">
        <v>32581.05</v>
      </c>
      <c r="G173" s="90">
        <v>18000</v>
      </c>
      <c r="H173" s="90">
        <v>18000</v>
      </c>
      <c r="I173" s="178">
        <v>-6300</v>
      </c>
      <c r="J173" s="22">
        <f t="shared" si="83"/>
        <v>11700</v>
      </c>
      <c r="K173" s="90">
        <v>4028.8</v>
      </c>
      <c r="L173" s="123">
        <f t="shared" si="84"/>
        <v>34.434188034188033</v>
      </c>
      <c r="M173" s="141">
        <f t="shared" si="66"/>
        <v>0</v>
      </c>
      <c r="N173" s="141">
        <f t="shared" si="76"/>
        <v>0</v>
      </c>
      <c r="O173" s="141">
        <f t="shared" si="63"/>
        <v>0</v>
      </c>
      <c r="P173" s="141">
        <f t="shared" si="87"/>
        <v>0</v>
      </c>
      <c r="Q173" s="141">
        <f t="shared" si="57"/>
        <v>0</v>
      </c>
      <c r="R173" s="141">
        <f t="shared" si="88"/>
        <v>0</v>
      </c>
      <c r="S173" s="141">
        <f t="shared" si="89"/>
        <v>0</v>
      </c>
      <c r="T173" s="141">
        <f t="shared" si="85"/>
        <v>0</v>
      </c>
      <c r="U173" s="141">
        <f t="shared" si="86"/>
        <v>0</v>
      </c>
      <c r="V173" s="141">
        <f t="shared" si="75"/>
        <v>0</v>
      </c>
      <c r="W173" s="141">
        <f t="shared" si="90"/>
        <v>0</v>
      </c>
      <c r="X173" s="141">
        <f t="shared" si="64"/>
        <v>0</v>
      </c>
      <c r="Y173" s="141">
        <f t="shared" si="74"/>
        <v>0</v>
      </c>
      <c r="Z173" s="141">
        <f t="shared" si="71"/>
        <v>0</v>
      </c>
    </row>
    <row r="174" spans="1:26" x14ac:dyDescent="0.2">
      <c r="A174" s="2" t="s">
        <v>14</v>
      </c>
      <c r="B174" s="2">
        <v>41</v>
      </c>
      <c r="C174" s="2">
        <v>642</v>
      </c>
      <c r="D174" s="19" t="s">
        <v>255</v>
      </c>
      <c r="E174" s="37">
        <v>1354.78</v>
      </c>
      <c r="F174" s="22">
        <v>0</v>
      </c>
      <c r="G174" s="22">
        <v>0</v>
      </c>
      <c r="H174" s="22">
        <v>0</v>
      </c>
      <c r="I174" s="73">
        <v>0</v>
      </c>
      <c r="J174" s="22">
        <f t="shared" si="83"/>
        <v>0</v>
      </c>
      <c r="K174" s="22">
        <v>0</v>
      </c>
      <c r="L174" s="123">
        <f t="shared" si="84"/>
        <v>0</v>
      </c>
      <c r="M174" s="141">
        <f t="shared" si="66"/>
        <v>0</v>
      </c>
      <c r="N174" s="141">
        <f t="shared" si="76"/>
        <v>0</v>
      </c>
      <c r="O174" s="141">
        <f t="shared" si="63"/>
        <v>0</v>
      </c>
      <c r="P174" s="141">
        <f t="shared" si="87"/>
        <v>0</v>
      </c>
      <c r="Q174" s="141">
        <f t="shared" si="57"/>
        <v>0</v>
      </c>
      <c r="R174" s="141">
        <f t="shared" si="88"/>
        <v>0</v>
      </c>
      <c r="S174" s="141">
        <f t="shared" si="89"/>
        <v>0</v>
      </c>
      <c r="T174" s="141">
        <f t="shared" si="85"/>
        <v>0</v>
      </c>
      <c r="U174" s="141">
        <f t="shared" si="86"/>
        <v>0</v>
      </c>
      <c r="V174" s="141">
        <f t="shared" si="75"/>
        <v>0</v>
      </c>
      <c r="W174" s="141">
        <f t="shared" si="90"/>
        <v>0</v>
      </c>
      <c r="X174" s="141">
        <f t="shared" si="64"/>
        <v>0</v>
      </c>
      <c r="Y174" s="141">
        <f t="shared" si="74"/>
        <v>0</v>
      </c>
      <c r="Z174" s="141">
        <f t="shared" si="71"/>
        <v>0</v>
      </c>
    </row>
    <row r="175" spans="1:26" x14ac:dyDescent="0.2">
      <c r="A175" s="2" t="s">
        <v>14</v>
      </c>
      <c r="B175" s="2">
        <v>41</v>
      </c>
      <c r="C175" s="2">
        <v>642</v>
      </c>
      <c r="D175" s="19" t="s">
        <v>342</v>
      </c>
      <c r="E175" s="45">
        <v>0</v>
      </c>
      <c r="F175" s="22">
        <v>0</v>
      </c>
      <c r="G175" s="22">
        <v>0</v>
      </c>
      <c r="H175" s="22">
        <v>0</v>
      </c>
      <c r="I175" s="180">
        <v>11851</v>
      </c>
      <c r="J175" s="22">
        <f t="shared" si="83"/>
        <v>11851</v>
      </c>
      <c r="K175" s="22">
        <v>0</v>
      </c>
      <c r="L175" s="123">
        <f t="shared" si="84"/>
        <v>0</v>
      </c>
      <c r="M175" s="141">
        <f t="shared" si="66"/>
        <v>0</v>
      </c>
      <c r="N175" s="141">
        <f t="shared" si="76"/>
        <v>0</v>
      </c>
      <c r="O175" s="141">
        <f t="shared" si="63"/>
        <v>0</v>
      </c>
      <c r="P175" s="141">
        <f t="shared" si="87"/>
        <v>0</v>
      </c>
      <c r="Q175" s="141">
        <f t="shared" si="57"/>
        <v>0</v>
      </c>
      <c r="R175" s="141">
        <f t="shared" si="88"/>
        <v>0</v>
      </c>
      <c r="S175" s="141">
        <f t="shared" si="89"/>
        <v>0</v>
      </c>
      <c r="T175" s="141">
        <f t="shared" si="85"/>
        <v>0</v>
      </c>
      <c r="U175" s="141">
        <f t="shared" si="86"/>
        <v>0</v>
      </c>
      <c r="V175" s="141">
        <f t="shared" si="75"/>
        <v>0</v>
      </c>
      <c r="W175" s="141">
        <f t="shared" si="90"/>
        <v>0</v>
      </c>
      <c r="X175" s="141">
        <f t="shared" si="64"/>
        <v>0</v>
      </c>
      <c r="Y175" s="141">
        <f t="shared" si="74"/>
        <v>0</v>
      </c>
      <c r="Z175" s="141">
        <f t="shared" si="71"/>
        <v>0</v>
      </c>
    </row>
    <row r="176" spans="1:26" x14ac:dyDescent="0.2">
      <c r="A176" s="2" t="s">
        <v>14</v>
      </c>
      <c r="B176" s="2">
        <v>41</v>
      </c>
      <c r="C176" s="2">
        <v>642</v>
      </c>
      <c r="D176" s="19" t="s">
        <v>83</v>
      </c>
      <c r="E176" s="45">
        <v>606.07000000000005</v>
      </c>
      <c r="F176" s="22">
        <v>1620.09</v>
      </c>
      <c r="G176" s="22">
        <v>0</v>
      </c>
      <c r="H176" s="22">
        <v>618.13</v>
      </c>
      <c r="I176" s="180">
        <v>450</v>
      </c>
      <c r="J176" s="22">
        <f t="shared" si="83"/>
        <v>1068.1300000000001</v>
      </c>
      <c r="K176" s="22">
        <v>766.09</v>
      </c>
      <c r="L176" s="123">
        <f t="shared" si="84"/>
        <v>71.722543136135116</v>
      </c>
      <c r="M176" s="141">
        <f t="shared" si="66"/>
        <v>0</v>
      </c>
      <c r="N176" s="141">
        <f t="shared" si="76"/>
        <v>0</v>
      </c>
      <c r="O176" s="141">
        <f t="shared" si="63"/>
        <v>0</v>
      </c>
      <c r="P176" s="141">
        <f t="shared" si="87"/>
        <v>0</v>
      </c>
      <c r="Q176" s="141">
        <f t="shared" ref="Q176:Q249" si="91">IF(B176="Kapitálový rozpočet",F176,0)</f>
        <v>0</v>
      </c>
      <c r="R176" s="141">
        <f t="shared" si="88"/>
        <v>0</v>
      </c>
      <c r="S176" s="141">
        <f t="shared" si="89"/>
        <v>0</v>
      </c>
      <c r="T176" s="141">
        <f t="shared" si="85"/>
        <v>0</v>
      </c>
      <c r="U176" s="141">
        <f t="shared" si="86"/>
        <v>0</v>
      </c>
      <c r="V176" s="141">
        <f t="shared" si="75"/>
        <v>0</v>
      </c>
      <c r="W176" s="141">
        <f t="shared" si="90"/>
        <v>0</v>
      </c>
      <c r="X176" s="141">
        <f t="shared" si="64"/>
        <v>0</v>
      </c>
      <c r="Y176" s="141">
        <f t="shared" si="74"/>
        <v>0</v>
      </c>
      <c r="Z176" s="141">
        <f t="shared" si="71"/>
        <v>0</v>
      </c>
    </row>
    <row r="177" spans="1:26" x14ac:dyDescent="0.2">
      <c r="A177" s="2" t="s">
        <v>14</v>
      </c>
      <c r="B177" s="2">
        <v>41</v>
      </c>
      <c r="C177" s="187" t="s">
        <v>88</v>
      </c>
      <c r="D177" s="186"/>
      <c r="E177" s="61">
        <f>SUM(E164:E176)</f>
        <v>281999.65000000002</v>
      </c>
      <c r="F177" s="61">
        <f>SUM(F164:F176)</f>
        <v>291570.36</v>
      </c>
      <c r="G177" s="61">
        <f>SUM(G164:G176)</f>
        <v>268360</v>
      </c>
      <c r="H177" s="61">
        <f>SUM(H164:H176)</f>
        <v>269050</v>
      </c>
      <c r="I177" s="150">
        <f>SUM(I164:I176)</f>
        <v>-98451</v>
      </c>
      <c r="J177" s="22">
        <f t="shared" si="83"/>
        <v>170599</v>
      </c>
      <c r="K177" s="61">
        <f>SUM(K164:K176)</f>
        <v>88305.66</v>
      </c>
      <c r="L177" s="123">
        <f t="shared" si="84"/>
        <v>51.762120528256325</v>
      </c>
      <c r="M177" s="141">
        <f t="shared" si="66"/>
        <v>0</v>
      </c>
      <c r="N177" s="141">
        <f t="shared" si="76"/>
        <v>0</v>
      </c>
      <c r="O177" s="141">
        <f t="shared" si="63"/>
        <v>0</v>
      </c>
      <c r="P177" s="141">
        <f t="shared" si="87"/>
        <v>0</v>
      </c>
      <c r="Q177" s="141">
        <f t="shared" si="91"/>
        <v>0</v>
      </c>
      <c r="R177" s="141">
        <f t="shared" si="88"/>
        <v>0</v>
      </c>
      <c r="S177" s="141">
        <f t="shared" si="89"/>
        <v>0</v>
      </c>
      <c r="T177" s="141">
        <f t="shared" si="85"/>
        <v>0</v>
      </c>
      <c r="U177" s="141">
        <f t="shared" si="86"/>
        <v>0</v>
      </c>
      <c r="V177" s="141">
        <f t="shared" si="75"/>
        <v>0</v>
      </c>
      <c r="W177" s="141">
        <f t="shared" si="90"/>
        <v>0</v>
      </c>
      <c r="X177" s="141">
        <f t="shared" si="64"/>
        <v>0</v>
      </c>
      <c r="Y177" s="141">
        <f t="shared" si="74"/>
        <v>0</v>
      </c>
      <c r="Z177" s="141">
        <f t="shared" si="71"/>
        <v>0</v>
      </c>
    </row>
    <row r="178" spans="1:26" x14ac:dyDescent="0.2">
      <c r="A178" s="2" t="s">
        <v>14</v>
      </c>
      <c r="B178" s="16" t="s">
        <v>155</v>
      </c>
      <c r="C178" s="2">
        <v>620</v>
      </c>
      <c r="D178" s="2" t="s">
        <v>31</v>
      </c>
      <c r="E178" s="22">
        <v>916</v>
      </c>
      <c r="F178" s="92">
        <v>0</v>
      </c>
      <c r="G178" s="92">
        <v>0</v>
      </c>
      <c r="H178" s="90">
        <v>0</v>
      </c>
      <c r="I178" s="37">
        <v>0</v>
      </c>
      <c r="J178" s="22">
        <f t="shared" si="83"/>
        <v>0</v>
      </c>
      <c r="K178" s="92">
        <v>0</v>
      </c>
      <c r="L178" s="123">
        <f t="shared" si="84"/>
        <v>0</v>
      </c>
      <c r="M178" s="141">
        <f t="shared" si="66"/>
        <v>0</v>
      </c>
      <c r="N178" s="141">
        <f t="shared" si="76"/>
        <v>0</v>
      </c>
      <c r="O178" s="141">
        <f t="shared" si="63"/>
        <v>0</v>
      </c>
      <c r="P178" s="141">
        <f t="shared" si="87"/>
        <v>0</v>
      </c>
      <c r="Q178" s="141">
        <f t="shared" si="91"/>
        <v>0</v>
      </c>
      <c r="R178" s="141">
        <f t="shared" si="88"/>
        <v>0</v>
      </c>
      <c r="S178" s="141">
        <f t="shared" si="89"/>
        <v>0</v>
      </c>
      <c r="T178" s="141">
        <f t="shared" si="85"/>
        <v>0</v>
      </c>
      <c r="U178" s="141">
        <f t="shared" si="86"/>
        <v>0</v>
      </c>
      <c r="V178" s="141">
        <f t="shared" si="75"/>
        <v>0</v>
      </c>
      <c r="W178" s="141">
        <f t="shared" si="90"/>
        <v>0</v>
      </c>
      <c r="X178" s="141">
        <f t="shared" si="64"/>
        <v>0</v>
      </c>
      <c r="Y178" s="141">
        <f t="shared" si="74"/>
        <v>0</v>
      </c>
      <c r="Z178" s="141">
        <f t="shared" si="71"/>
        <v>0</v>
      </c>
    </row>
    <row r="179" spans="1:26" x14ac:dyDescent="0.2">
      <c r="A179" s="2" t="s">
        <v>14</v>
      </c>
      <c r="B179" s="16" t="s">
        <v>155</v>
      </c>
      <c r="C179" s="2">
        <v>631</v>
      </c>
      <c r="D179" s="16" t="s">
        <v>34</v>
      </c>
      <c r="E179" s="22">
        <v>15.5</v>
      </c>
      <c r="F179" s="92">
        <v>0</v>
      </c>
      <c r="G179" s="92">
        <v>0</v>
      </c>
      <c r="H179" s="90">
        <v>0</v>
      </c>
      <c r="I179" s="22">
        <v>0</v>
      </c>
      <c r="J179" s="22">
        <f t="shared" si="83"/>
        <v>0</v>
      </c>
      <c r="K179" s="92">
        <v>0</v>
      </c>
      <c r="L179" s="123">
        <f t="shared" si="84"/>
        <v>0</v>
      </c>
      <c r="M179" s="141">
        <f t="shared" si="66"/>
        <v>0</v>
      </c>
      <c r="N179" s="141">
        <f t="shared" si="76"/>
        <v>0</v>
      </c>
      <c r="O179" s="141">
        <f t="shared" si="63"/>
        <v>0</v>
      </c>
      <c r="P179" s="141">
        <f t="shared" si="87"/>
        <v>0</v>
      </c>
      <c r="Q179" s="141">
        <f t="shared" si="91"/>
        <v>0</v>
      </c>
      <c r="R179" s="141">
        <f t="shared" si="88"/>
        <v>0</v>
      </c>
      <c r="S179" s="141">
        <f t="shared" si="89"/>
        <v>0</v>
      </c>
      <c r="T179" s="141">
        <f t="shared" si="85"/>
        <v>0</v>
      </c>
      <c r="U179" s="141">
        <f t="shared" si="86"/>
        <v>0</v>
      </c>
      <c r="V179" s="141">
        <f t="shared" si="75"/>
        <v>0</v>
      </c>
      <c r="W179" s="141">
        <f t="shared" si="90"/>
        <v>0</v>
      </c>
      <c r="X179" s="141">
        <f t="shared" si="64"/>
        <v>0</v>
      </c>
      <c r="Y179" s="141">
        <f t="shared" si="74"/>
        <v>0</v>
      </c>
      <c r="Z179" s="141">
        <f t="shared" si="71"/>
        <v>0</v>
      </c>
    </row>
    <row r="180" spans="1:26" x14ac:dyDescent="0.2">
      <c r="A180" s="2" t="s">
        <v>14</v>
      </c>
      <c r="B180" s="16" t="s">
        <v>155</v>
      </c>
      <c r="C180" s="2">
        <v>632</v>
      </c>
      <c r="D180" s="16" t="s">
        <v>35</v>
      </c>
      <c r="E180" s="22">
        <v>525.88</v>
      </c>
      <c r="F180" s="92">
        <v>0</v>
      </c>
      <c r="G180" s="92">
        <v>0</v>
      </c>
      <c r="H180" s="90">
        <v>0</v>
      </c>
      <c r="I180" s="22">
        <v>0</v>
      </c>
      <c r="J180" s="22">
        <f t="shared" si="83"/>
        <v>0</v>
      </c>
      <c r="K180" s="92">
        <v>0</v>
      </c>
      <c r="L180" s="123">
        <f t="shared" si="84"/>
        <v>0</v>
      </c>
      <c r="M180" s="141">
        <f t="shared" si="66"/>
        <v>0</v>
      </c>
      <c r="N180" s="141">
        <f t="shared" si="76"/>
        <v>0</v>
      </c>
      <c r="O180" s="141">
        <f t="shared" si="63"/>
        <v>0</v>
      </c>
      <c r="P180" s="141">
        <f t="shared" si="87"/>
        <v>0</v>
      </c>
      <c r="Q180" s="141">
        <f t="shared" si="91"/>
        <v>0</v>
      </c>
      <c r="R180" s="141">
        <f t="shared" si="88"/>
        <v>0</v>
      </c>
      <c r="S180" s="141">
        <f t="shared" si="89"/>
        <v>0</v>
      </c>
      <c r="T180" s="141">
        <f t="shared" si="85"/>
        <v>0</v>
      </c>
      <c r="U180" s="141">
        <f t="shared" si="86"/>
        <v>0</v>
      </c>
      <c r="V180" s="141">
        <f t="shared" si="75"/>
        <v>0</v>
      </c>
      <c r="W180" s="141">
        <f t="shared" si="90"/>
        <v>0</v>
      </c>
      <c r="X180" s="141">
        <f t="shared" si="64"/>
        <v>0</v>
      </c>
      <c r="Y180" s="141">
        <f t="shared" si="74"/>
        <v>0</v>
      </c>
      <c r="Z180" s="141">
        <f t="shared" si="71"/>
        <v>0</v>
      </c>
    </row>
    <row r="181" spans="1:26" x14ac:dyDescent="0.2">
      <c r="A181" s="2" t="s">
        <v>14</v>
      </c>
      <c r="B181" s="16" t="s">
        <v>155</v>
      </c>
      <c r="C181" s="2">
        <v>633</v>
      </c>
      <c r="D181" s="16" t="s">
        <v>119</v>
      </c>
      <c r="E181" s="22">
        <v>3322</v>
      </c>
      <c r="F181" s="92">
        <v>0</v>
      </c>
      <c r="G181" s="92">
        <v>0</v>
      </c>
      <c r="H181" s="90">
        <v>0</v>
      </c>
      <c r="I181" s="22">
        <v>0</v>
      </c>
      <c r="J181" s="22">
        <f t="shared" si="83"/>
        <v>0</v>
      </c>
      <c r="K181" s="92">
        <v>0</v>
      </c>
      <c r="L181" s="123">
        <f t="shared" si="84"/>
        <v>0</v>
      </c>
      <c r="M181" s="141">
        <f t="shared" si="66"/>
        <v>0</v>
      </c>
      <c r="N181" s="141">
        <f t="shared" si="76"/>
        <v>0</v>
      </c>
      <c r="O181" s="141">
        <f t="shared" si="63"/>
        <v>0</v>
      </c>
      <c r="P181" s="141">
        <f t="shared" si="87"/>
        <v>0</v>
      </c>
      <c r="Q181" s="141">
        <f t="shared" si="91"/>
        <v>0</v>
      </c>
      <c r="R181" s="141">
        <f t="shared" si="88"/>
        <v>0</v>
      </c>
      <c r="S181" s="141">
        <f t="shared" si="89"/>
        <v>0</v>
      </c>
      <c r="T181" s="141">
        <f t="shared" si="85"/>
        <v>0</v>
      </c>
      <c r="U181" s="141">
        <f t="shared" si="86"/>
        <v>0</v>
      </c>
      <c r="V181" s="141">
        <f t="shared" si="75"/>
        <v>0</v>
      </c>
      <c r="W181" s="141">
        <f t="shared" si="90"/>
        <v>0</v>
      </c>
      <c r="X181" s="141">
        <f t="shared" si="64"/>
        <v>0</v>
      </c>
      <c r="Y181" s="141">
        <f t="shared" si="74"/>
        <v>0</v>
      </c>
      <c r="Z181" s="141">
        <f t="shared" si="71"/>
        <v>0</v>
      </c>
    </row>
    <row r="182" spans="1:26" x14ac:dyDescent="0.2">
      <c r="A182" s="2" t="s">
        <v>14</v>
      </c>
      <c r="B182" s="16" t="s">
        <v>155</v>
      </c>
      <c r="C182" s="2">
        <v>634</v>
      </c>
      <c r="D182" s="1" t="s">
        <v>36</v>
      </c>
      <c r="E182" s="22">
        <v>6432.93</v>
      </c>
      <c r="F182" s="92">
        <v>33000</v>
      </c>
      <c r="G182" s="92">
        <v>23000</v>
      </c>
      <c r="H182" s="90">
        <v>23000</v>
      </c>
      <c r="I182" s="153">
        <v>-3400</v>
      </c>
      <c r="J182" s="22">
        <f t="shared" si="83"/>
        <v>19600</v>
      </c>
      <c r="K182" s="92">
        <v>6416.04</v>
      </c>
      <c r="L182" s="123">
        <f t="shared" si="84"/>
        <v>32.734897959183677</v>
      </c>
      <c r="M182" s="141">
        <f t="shared" si="66"/>
        <v>0</v>
      </c>
      <c r="N182" s="141">
        <f t="shared" si="76"/>
        <v>0</v>
      </c>
      <c r="O182" s="141">
        <f t="shared" si="63"/>
        <v>0</v>
      </c>
      <c r="P182" s="141">
        <f t="shared" si="87"/>
        <v>0</v>
      </c>
      <c r="Q182" s="141">
        <f t="shared" si="91"/>
        <v>0</v>
      </c>
      <c r="R182" s="141">
        <f t="shared" si="88"/>
        <v>0</v>
      </c>
      <c r="S182" s="141">
        <f t="shared" si="89"/>
        <v>0</v>
      </c>
      <c r="T182" s="141">
        <f t="shared" si="85"/>
        <v>0</v>
      </c>
      <c r="U182" s="141">
        <f t="shared" si="86"/>
        <v>0</v>
      </c>
      <c r="V182" s="141">
        <f t="shared" si="75"/>
        <v>0</v>
      </c>
      <c r="W182" s="141">
        <f t="shared" si="90"/>
        <v>0</v>
      </c>
      <c r="X182" s="141">
        <f t="shared" si="64"/>
        <v>0</v>
      </c>
      <c r="Y182" s="141">
        <f t="shared" si="74"/>
        <v>0</v>
      </c>
      <c r="Z182" s="141">
        <f t="shared" si="71"/>
        <v>0</v>
      </c>
    </row>
    <row r="183" spans="1:26" x14ac:dyDescent="0.2">
      <c r="A183" s="2" t="s">
        <v>14</v>
      </c>
      <c r="B183" s="16" t="s">
        <v>155</v>
      </c>
      <c r="C183" s="2">
        <v>635</v>
      </c>
      <c r="D183" s="2" t="s">
        <v>56</v>
      </c>
      <c r="E183" s="22">
        <v>11663.19</v>
      </c>
      <c r="F183" s="92">
        <v>0</v>
      </c>
      <c r="G183" s="92">
        <v>0</v>
      </c>
      <c r="H183" s="90">
        <v>0</v>
      </c>
      <c r="I183" s="37">
        <v>0</v>
      </c>
      <c r="J183" s="22">
        <f t="shared" si="83"/>
        <v>0</v>
      </c>
      <c r="K183" s="92">
        <v>0</v>
      </c>
      <c r="L183" s="123">
        <f t="shared" si="84"/>
        <v>0</v>
      </c>
      <c r="M183" s="141">
        <f t="shared" si="66"/>
        <v>0</v>
      </c>
      <c r="N183" s="141">
        <f t="shared" si="76"/>
        <v>0</v>
      </c>
      <c r="O183" s="141">
        <f t="shared" si="63"/>
        <v>0</v>
      </c>
      <c r="P183" s="141">
        <f t="shared" si="87"/>
        <v>0</v>
      </c>
      <c r="Q183" s="141">
        <f t="shared" si="91"/>
        <v>0</v>
      </c>
      <c r="R183" s="141">
        <f t="shared" si="88"/>
        <v>0</v>
      </c>
      <c r="S183" s="141">
        <f t="shared" si="89"/>
        <v>0</v>
      </c>
      <c r="T183" s="141">
        <f t="shared" si="85"/>
        <v>0</v>
      </c>
      <c r="U183" s="141">
        <f t="shared" si="86"/>
        <v>0</v>
      </c>
      <c r="V183" s="141">
        <f t="shared" si="75"/>
        <v>0</v>
      </c>
      <c r="W183" s="141">
        <f t="shared" si="90"/>
        <v>0</v>
      </c>
      <c r="X183" s="141">
        <f t="shared" si="64"/>
        <v>0</v>
      </c>
      <c r="Y183" s="141">
        <f t="shared" si="74"/>
        <v>0</v>
      </c>
      <c r="Z183" s="141">
        <f t="shared" si="71"/>
        <v>0</v>
      </c>
    </row>
    <row r="184" spans="1:26" x14ac:dyDescent="0.2">
      <c r="A184" s="2" t="s">
        <v>14</v>
      </c>
      <c r="B184" s="16" t="s">
        <v>155</v>
      </c>
      <c r="C184" s="2">
        <v>637</v>
      </c>
      <c r="D184" s="16" t="s">
        <v>256</v>
      </c>
      <c r="E184" s="22">
        <v>1520</v>
      </c>
      <c r="F184" s="92">
        <v>0</v>
      </c>
      <c r="G184" s="92">
        <v>0</v>
      </c>
      <c r="H184" s="90">
        <v>0</v>
      </c>
      <c r="I184" s="37">
        <v>0</v>
      </c>
      <c r="J184" s="22">
        <f t="shared" si="83"/>
        <v>0</v>
      </c>
      <c r="K184" s="92">
        <v>0</v>
      </c>
      <c r="L184" s="123">
        <f t="shared" si="84"/>
        <v>0</v>
      </c>
      <c r="M184" s="141">
        <f t="shared" si="66"/>
        <v>0</v>
      </c>
      <c r="N184" s="141">
        <f t="shared" si="76"/>
        <v>0</v>
      </c>
      <c r="O184" s="141">
        <f t="shared" si="63"/>
        <v>0</v>
      </c>
      <c r="P184" s="141">
        <f t="shared" si="87"/>
        <v>0</v>
      </c>
      <c r="Q184" s="141">
        <f t="shared" si="91"/>
        <v>0</v>
      </c>
      <c r="R184" s="141">
        <f t="shared" si="88"/>
        <v>0</v>
      </c>
      <c r="S184" s="141">
        <f t="shared" si="89"/>
        <v>0</v>
      </c>
      <c r="T184" s="141">
        <f t="shared" si="85"/>
        <v>0</v>
      </c>
      <c r="U184" s="141">
        <f t="shared" si="86"/>
        <v>0</v>
      </c>
      <c r="V184" s="141">
        <f t="shared" si="75"/>
        <v>0</v>
      </c>
      <c r="W184" s="141">
        <f t="shared" si="90"/>
        <v>0</v>
      </c>
      <c r="X184" s="141">
        <f t="shared" si="64"/>
        <v>0</v>
      </c>
      <c r="Y184" s="141">
        <f t="shared" si="74"/>
        <v>0</v>
      </c>
      <c r="Z184" s="141">
        <f t="shared" si="71"/>
        <v>0</v>
      </c>
    </row>
    <row r="185" spans="1:26" x14ac:dyDescent="0.2">
      <c r="A185" s="2" t="s">
        <v>14</v>
      </c>
      <c r="B185" s="16" t="s">
        <v>155</v>
      </c>
      <c r="C185" s="183" t="s">
        <v>156</v>
      </c>
      <c r="D185" s="186"/>
      <c r="E185" s="60">
        <f>SUM(E178:E184)</f>
        <v>24395.5</v>
      </c>
      <c r="F185" s="119">
        <f>SUM(F178:F184)</f>
        <v>33000</v>
      </c>
      <c r="G185" s="60">
        <f>SUM(G178:G184)</f>
        <v>23000</v>
      </c>
      <c r="H185" s="60">
        <f>SUM(H178:H184)</f>
        <v>23000</v>
      </c>
      <c r="I185" s="164">
        <f>SUM(I178:I184)</f>
        <v>-3400</v>
      </c>
      <c r="J185" s="105">
        <f t="shared" si="83"/>
        <v>19600</v>
      </c>
      <c r="K185" s="119">
        <f>SUM(K178:K184)</f>
        <v>6416.04</v>
      </c>
      <c r="L185" s="123">
        <f t="shared" si="84"/>
        <v>32.734897959183677</v>
      </c>
      <c r="M185" s="141">
        <f t="shared" si="66"/>
        <v>0</v>
      </c>
      <c r="N185" s="141">
        <f t="shared" si="76"/>
        <v>0</v>
      </c>
      <c r="O185" s="141">
        <f t="shared" si="63"/>
        <v>0</v>
      </c>
      <c r="P185" s="141">
        <f t="shared" si="87"/>
        <v>0</v>
      </c>
      <c r="Q185" s="141">
        <f t="shared" si="91"/>
        <v>0</v>
      </c>
      <c r="R185" s="141">
        <f t="shared" si="88"/>
        <v>0</v>
      </c>
      <c r="S185" s="141">
        <f t="shared" si="89"/>
        <v>0</v>
      </c>
      <c r="T185" s="141">
        <f t="shared" si="85"/>
        <v>0</v>
      </c>
      <c r="U185" s="141">
        <f t="shared" si="86"/>
        <v>0</v>
      </c>
      <c r="V185" s="141">
        <f t="shared" si="75"/>
        <v>0</v>
      </c>
      <c r="W185" s="141">
        <f t="shared" si="90"/>
        <v>0</v>
      </c>
      <c r="X185" s="141">
        <f t="shared" si="64"/>
        <v>0</v>
      </c>
      <c r="Y185" s="141">
        <f t="shared" si="74"/>
        <v>0</v>
      </c>
      <c r="Z185" s="141">
        <f t="shared" si="71"/>
        <v>0</v>
      </c>
    </row>
    <row r="186" spans="1:26" x14ac:dyDescent="0.2">
      <c r="A186" s="2" t="s">
        <v>14</v>
      </c>
      <c r="B186" s="16" t="s">
        <v>90</v>
      </c>
      <c r="C186" s="2">
        <v>610</v>
      </c>
      <c r="D186" s="16" t="s">
        <v>153</v>
      </c>
      <c r="E186" s="60">
        <v>0</v>
      </c>
      <c r="F186" s="119">
        <v>0</v>
      </c>
      <c r="G186" s="60">
        <v>0</v>
      </c>
      <c r="H186" s="60">
        <v>6234.16</v>
      </c>
      <c r="I186" s="131">
        <v>0</v>
      </c>
      <c r="J186" s="105">
        <f t="shared" si="83"/>
        <v>6234.16</v>
      </c>
      <c r="K186" s="119">
        <v>3017.77</v>
      </c>
      <c r="L186" s="123">
        <f t="shared" si="84"/>
        <v>48.407002707662301</v>
      </c>
      <c r="T186" s="141">
        <f t="shared" si="85"/>
        <v>0</v>
      </c>
      <c r="U186" s="141">
        <f t="shared" si="86"/>
        <v>0</v>
      </c>
      <c r="V186" s="141">
        <f t="shared" si="75"/>
        <v>0</v>
      </c>
      <c r="Y186" s="141">
        <f t="shared" si="74"/>
        <v>0</v>
      </c>
      <c r="Z186" s="141">
        <f t="shared" si="71"/>
        <v>0</v>
      </c>
    </row>
    <row r="187" spans="1:26" x14ac:dyDescent="0.2">
      <c r="A187" s="2" t="s">
        <v>14</v>
      </c>
      <c r="B187" s="16" t="s">
        <v>90</v>
      </c>
      <c r="C187" s="2">
        <v>620</v>
      </c>
      <c r="D187" s="16" t="s">
        <v>154</v>
      </c>
      <c r="E187" s="60">
        <v>0</v>
      </c>
      <c r="F187" s="119">
        <v>0</v>
      </c>
      <c r="G187" s="60">
        <v>0</v>
      </c>
      <c r="H187" s="60">
        <v>2220.91</v>
      </c>
      <c r="I187" s="131">
        <v>0</v>
      </c>
      <c r="J187" s="105">
        <f t="shared" si="83"/>
        <v>2220.91</v>
      </c>
      <c r="K187" s="119">
        <v>1054.1400000000001</v>
      </c>
      <c r="L187" s="123">
        <f t="shared" si="84"/>
        <v>47.464327685498297</v>
      </c>
      <c r="T187" s="141">
        <f t="shared" si="85"/>
        <v>0</v>
      </c>
      <c r="U187" s="141">
        <f t="shared" si="86"/>
        <v>0</v>
      </c>
      <c r="V187" s="141">
        <f t="shared" si="75"/>
        <v>0</v>
      </c>
      <c r="Y187" s="141">
        <f t="shared" si="74"/>
        <v>0</v>
      </c>
      <c r="Z187" s="141">
        <f t="shared" si="71"/>
        <v>0</v>
      </c>
    </row>
    <row r="188" spans="1:26" x14ac:dyDescent="0.2">
      <c r="A188" s="2" t="s">
        <v>14</v>
      </c>
      <c r="B188" s="16" t="s">
        <v>90</v>
      </c>
      <c r="C188" s="2">
        <v>642</v>
      </c>
      <c r="D188" s="19" t="s">
        <v>255</v>
      </c>
      <c r="E188" s="60">
        <v>0</v>
      </c>
      <c r="F188" s="119">
        <v>0</v>
      </c>
      <c r="G188" s="60">
        <v>0</v>
      </c>
      <c r="H188" s="60">
        <v>120.37</v>
      </c>
      <c r="I188" s="131">
        <v>0</v>
      </c>
      <c r="J188" s="105">
        <f t="shared" si="83"/>
        <v>120.37</v>
      </c>
      <c r="K188" s="119">
        <v>120.37</v>
      </c>
      <c r="L188" s="123">
        <f t="shared" si="84"/>
        <v>100</v>
      </c>
      <c r="T188" s="141">
        <f t="shared" si="85"/>
        <v>0</v>
      </c>
      <c r="U188" s="141">
        <f t="shared" si="86"/>
        <v>0</v>
      </c>
      <c r="V188" s="141">
        <f t="shared" si="75"/>
        <v>0</v>
      </c>
      <c r="Y188" s="141">
        <f t="shared" si="74"/>
        <v>0</v>
      </c>
      <c r="Z188" s="141">
        <f t="shared" si="71"/>
        <v>0</v>
      </c>
    </row>
    <row r="189" spans="1:26" x14ac:dyDescent="0.2">
      <c r="A189" s="2" t="s">
        <v>14</v>
      </c>
      <c r="B189" s="16" t="s">
        <v>90</v>
      </c>
      <c r="C189" s="183" t="s">
        <v>157</v>
      </c>
      <c r="D189" s="186"/>
      <c r="E189" s="60">
        <f>SUM(E186:E188)</f>
        <v>0</v>
      </c>
      <c r="F189" s="60">
        <f t="shared" ref="F189:I189" si="92">SUM(F186:F188)</f>
        <v>0</v>
      </c>
      <c r="G189" s="60">
        <f t="shared" si="92"/>
        <v>0</v>
      </c>
      <c r="H189" s="60">
        <f t="shared" si="92"/>
        <v>8575.44</v>
      </c>
      <c r="I189" s="60">
        <f t="shared" si="92"/>
        <v>0</v>
      </c>
      <c r="J189" s="105">
        <f t="shared" si="83"/>
        <v>8575.44</v>
      </c>
      <c r="K189" s="119">
        <f>SUM(K186:K188)</f>
        <v>4192.28</v>
      </c>
      <c r="L189" s="123">
        <f t="shared" si="84"/>
        <v>48.887054191971487</v>
      </c>
      <c r="T189" s="141">
        <f t="shared" si="85"/>
        <v>0</v>
      </c>
      <c r="U189" s="141">
        <f t="shared" si="86"/>
        <v>0</v>
      </c>
      <c r="V189" s="141">
        <f t="shared" si="75"/>
        <v>0</v>
      </c>
      <c r="Y189" s="141">
        <f t="shared" si="74"/>
        <v>0</v>
      </c>
      <c r="Z189" s="141">
        <f t="shared" si="71"/>
        <v>0</v>
      </c>
    </row>
    <row r="190" spans="1:26" x14ac:dyDescent="0.2">
      <c r="A190" s="2" t="s">
        <v>14</v>
      </c>
      <c r="B190" s="16" t="s">
        <v>92</v>
      </c>
      <c r="C190" s="2">
        <v>610</v>
      </c>
      <c r="D190" s="16" t="s">
        <v>153</v>
      </c>
      <c r="E190" s="60">
        <v>10965.81</v>
      </c>
      <c r="F190" s="119">
        <v>4340.8900000000003</v>
      </c>
      <c r="G190" s="60">
        <v>0</v>
      </c>
      <c r="H190" s="60">
        <v>469.62</v>
      </c>
      <c r="I190" s="136">
        <v>0</v>
      </c>
      <c r="J190" s="22">
        <f t="shared" si="83"/>
        <v>469.62</v>
      </c>
      <c r="K190" s="119">
        <v>469.62</v>
      </c>
      <c r="L190" s="123">
        <f t="shared" si="84"/>
        <v>100</v>
      </c>
      <c r="M190" s="141">
        <f t="shared" si="66"/>
        <v>0</v>
      </c>
      <c r="N190" s="141">
        <f t="shared" si="76"/>
        <v>0</v>
      </c>
      <c r="O190" s="141">
        <f t="shared" si="63"/>
        <v>0</v>
      </c>
      <c r="P190" s="141">
        <f t="shared" si="87"/>
        <v>0</v>
      </c>
      <c r="Q190" s="141">
        <f t="shared" si="91"/>
        <v>0</v>
      </c>
      <c r="R190" s="141">
        <f t="shared" si="88"/>
        <v>0</v>
      </c>
      <c r="S190" s="141">
        <f t="shared" si="89"/>
        <v>0</v>
      </c>
      <c r="T190" s="141">
        <f t="shared" si="85"/>
        <v>0</v>
      </c>
      <c r="U190" s="141">
        <f t="shared" si="86"/>
        <v>0</v>
      </c>
      <c r="V190" s="141">
        <f t="shared" si="75"/>
        <v>0</v>
      </c>
      <c r="W190" s="141">
        <f t="shared" si="90"/>
        <v>0</v>
      </c>
      <c r="X190" s="141">
        <f t="shared" si="64"/>
        <v>0</v>
      </c>
      <c r="Y190" s="141">
        <f t="shared" si="74"/>
        <v>0</v>
      </c>
      <c r="Z190" s="141">
        <f t="shared" si="71"/>
        <v>0</v>
      </c>
    </row>
    <row r="191" spans="1:26" x14ac:dyDescent="0.2">
      <c r="A191" s="2" t="s">
        <v>14</v>
      </c>
      <c r="B191" s="16" t="s">
        <v>92</v>
      </c>
      <c r="C191" s="2">
        <v>620</v>
      </c>
      <c r="D191" s="16" t="s">
        <v>154</v>
      </c>
      <c r="E191" s="60">
        <v>3681.53</v>
      </c>
      <c r="F191" s="119">
        <v>174.11</v>
      </c>
      <c r="G191" s="60">
        <v>0</v>
      </c>
      <c r="H191" s="60">
        <v>0</v>
      </c>
      <c r="I191" s="136">
        <v>0</v>
      </c>
      <c r="J191" s="22">
        <f t="shared" si="83"/>
        <v>0</v>
      </c>
      <c r="K191" s="119">
        <v>0</v>
      </c>
      <c r="L191" s="123">
        <f t="shared" si="84"/>
        <v>0</v>
      </c>
      <c r="M191" s="141">
        <f t="shared" si="66"/>
        <v>0</v>
      </c>
      <c r="N191" s="141">
        <f t="shared" si="76"/>
        <v>0</v>
      </c>
      <c r="O191" s="141">
        <f t="shared" si="63"/>
        <v>0</v>
      </c>
      <c r="P191" s="141">
        <f t="shared" si="87"/>
        <v>0</v>
      </c>
      <c r="Q191" s="141">
        <f t="shared" si="91"/>
        <v>0</v>
      </c>
      <c r="R191" s="141">
        <f t="shared" si="88"/>
        <v>0</v>
      </c>
      <c r="S191" s="141">
        <f t="shared" si="89"/>
        <v>0</v>
      </c>
      <c r="T191" s="141">
        <f t="shared" si="85"/>
        <v>0</v>
      </c>
      <c r="U191" s="141">
        <f t="shared" si="86"/>
        <v>0</v>
      </c>
      <c r="V191" s="141">
        <f t="shared" si="75"/>
        <v>0</v>
      </c>
      <c r="W191" s="141">
        <f t="shared" si="90"/>
        <v>0</v>
      </c>
      <c r="X191" s="141">
        <f t="shared" si="64"/>
        <v>0</v>
      </c>
      <c r="Y191" s="141">
        <f t="shared" si="74"/>
        <v>0</v>
      </c>
      <c r="Z191" s="141">
        <f t="shared" si="71"/>
        <v>0</v>
      </c>
    </row>
    <row r="192" spans="1:26" x14ac:dyDescent="0.2">
      <c r="A192" s="2" t="s">
        <v>14</v>
      </c>
      <c r="B192" s="16" t="s">
        <v>92</v>
      </c>
      <c r="C192" s="183" t="s">
        <v>157</v>
      </c>
      <c r="D192" s="186"/>
      <c r="E192" s="60">
        <f>SUM(E190:E191)</f>
        <v>14647.34</v>
      </c>
      <c r="F192" s="60">
        <f>SUM(F190:F191)</f>
        <v>4515</v>
      </c>
      <c r="G192" s="60">
        <f>SUM(G190:G191)</f>
        <v>0</v>
      </c>
      <c r="H192" s="60">
        <f>SUM(H190:H191)</f>
        <v>469.62</v>
      </c>
      <c r="I192" s="136">
        <f>SUM(I190:I191)</f>
        <v>0</v>
      </c>
      <c r="J192" s="22">
        <f t="shared" si="83"/>
        <v>469.62</v>
      </c>
      <c r="K192" s="60">
        <f>SUM(K190:K191)</f>
        <v>469.62</v>
      </c>
      <c r="L192" s="123">
        <f t="shared" si="84"/>
        <v>100</v>
      </c>
      <c r="M192" s="141">
        <f t="shared" si="66"/>
        <v>0</v>
      </c>
      <c r="N192" s="141">
        <f t="shared" si="76"/>
        <v>0</v>
      </c>
      <c r="O192" s="141">
        <f t="shared" si="63"/>
        <v>0</v>
      </c>
      <c r="P192" s="141">
        <f t="shared" si="87"/>
        <v>0</v>
      </c>
      <c r="Q192" s="141">
        <f t="shared" si="91"/>
        <v>0</v>
      </c>
      <c r="R192" s="141">
        <f t="shared" si="88"/>
        <v>0</v>
      </c>
      <c r="S192" s="141">
        <f t="shared" si="89"/>
        <v>0</v>
      </c>
      <c r="T192" s="141">
        <f t="shared" si="85"/>
        <v>0</v>
      </c>
      <c r="U192" s="141">
        <f t="shared" si="86"/>
        <v>0</v>
      </c>
      <c r="V192" s="141">
        <f t="shared" si="75"/>
        <v>0</v>
      </c>
      <c r="W192" s="141">
        <f t="shared" si="90"/>
        <v>0</v>
      </c>
      <c r="X192" s="141">
        <f t="shared" si="64"/>
        <v>0</v>
      </c>
      <c r="Y192" s="141">
        <f t="shared" si="74"/>
        <v>0</v>
      </c>
      <c r="Z192" s="141">
        <f t="shared" si="71"/>
        <v>0</v>
      </c>
    </row>
    <row r="193" spans="1:26" x14ac:dyDescent="0.2">
      <c r="A193" s="4" t="s">
        <v>14</v>
      </c>
      <c r="B193" s="188" t="s">
        <v>5</v>
      </c>
      <c r="C193" s="189"/>
      <c r="D193" s="190"/>
      <c r="E193" s="87">
        <f>SUM(E185,E177,E192,E189)</f>
        <v>321042.49000000005</v>
      </c>
      <c r="F193" s="87">
        <f t="shared" ref="F193:H193" si="93">SUM(F185,F177,F192,F189)</f>
        <v>329085.36</v>
      </c>
      <c r="G193" s="87">
        <f t="shared" si="93"/>
        <v>291360</v>
      </c>
      <c r="H193" s="87">
        <f t="shared" si="93"/>
        <v>301095.06</v>
      </c>
      <c r="I193" s="165">
        <f>SUM(I185,I177,I192)</f>
        <v>-101851</v>
      </c>
      <c r="J193" s="22">
        <f t="shared" si="83"/>
        <v>199244.06</v>
      </c>
      <c r="K193" s="87">
        <f>SUM(K185,K177,K192,K189)</f>
        <v>99383.599999999991</v>
      </c>
      <c r="L193" s="123">
        <f t="shared" si="84"/>
        <v>49.880332693481549</v>
      </c>
      <c r="M193" s="141">
        <f t="shared" si="66"/>
        <v>321042.49000000005</v>
      </c>
      <c r="N193" s="141">
        <f t="shared" si="76"/>
        <v>329085.36</v>
      </c>
      <c r="O193" s="141">
        <f t="shared" si="63"/>
        <v>0</v>
      </c>
      <c r="P193" s="141">
        <f t="shared" si="87"/>
        <v>291360</v>
      </c>
      <c r="Q193" s="141">
        <f t="shared" si="91"/>
        <v>0</v>
      </c>
      <c r="R193" s="141">
        <f t="shared" si="88"/>
        <v>0</v>
      </c>
      <c r="S193" s="141">
        <f t="shared" si="89"/>
        <v>-101851</v>
      </c>
      <c r="T193" s="141">
        <f t="shared" si="85"/>
        <v>0</v>
      </c>
      <c r="U193" s="141">
        <f t="shared" si="86"/>
        <v>199244.06</v>
      </c>
      <c r="V193" s="141">
        <f t="shared" si="75"/>
        <v>0</v>
      </c>
      <c r="W193" s="141">
        <f t="shared" si="90"/>
        <v>99383.599999999991</v>
      </c>
      <c r="X193" s="141">
        <f t="shared" si="64"/>
        <v>0</v>
      </c>
      <c r="Y193" s="141">
        <f t="shared" si="74"/>
        <v>301095.06</v>
      </c>
      <c r="Z193" s="141">
        <f t="shared" si="71"/>
        <v>0</v>
      </c>
    </row>
    <row r="194" spans="1:26" x14ac:dyDescent="0.2">
      <c r="A194" s="214" t="s">
        <v>211</v>
      </c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6"/>
      <c r="M194" s="141">
        <f t="shared" si="66"/>
        <v>0</v>
      </c>
      <c r="N194" s="141">
        <f t="shared" si="76"/>
        <v>0</v>
      </c>
      <c r="O194" s="141">
        <f t="shared" si="63"/>
        <v>0</v>
      </c>
      <c r="P194" s="141">
        <f t="shared" si="87"/>
        <v>0</v>
      </c>
      <c r="Q194" s="141">
        <f t="shared" si="91"/>
        <v>0</v>
      </c>
      <c r="R194" s="141">
        <f t="shared" si="88"/>
        <v>0</v>
      </c>
      <c r="S194" s="141">
        <f t="shared" si="89"/>
        <v>0</v>
      </c>
      <c r="T194" s="141">
        <f t="shared" si="85"/>
        <v>0</v>
      </c>
      <c r="U194" s="141">
        <f t="shared" si="86"/>
        <v>0</v>
      </c>
      <c r="V194" s="141">
        <f t="shared" si="75"/>
        <v>0</v>
      </c>
      <c r="W194" s="141">
        <f t="shared" si="90"/>
        <v>0</v>
      </c>
      <c r="X194" s="141">
        <f t="shared" si="64"/>
        <v>0</v>
      </c>
      <c r="Y194" s="141">
        <f t="shared" si="74"/>
        <v>0</v>
      </c>
      <c r="Z194" s="141">
        <f t="shared" si="71"/>
        <v>0</v>
      </c>
    </row>
    <row r="195" spans="1:26" x14ac:dyDescent="0.2">
      <c r="A195" s="16" t="s">
        <v>265</v>
      </c>
      <c r="B195" s="2">
        <v>41</v>
      </c>
      <c r="C195" s="2">
        <v>635</v>
      </c>
      <c r="D195" s="16" t="s">
        <v>85</v>
      </c>
      <c r="E195" s="46">
        <v>4250.5200000000004</v>
      </c>
      <c r="F195" s="21">
        <v>3672.82</v>
      </c>
      <c r="G195" s="21">
        <v>2000</v>
      </c>
      <c r="H195" s="21">
        <v>2000</v>
      </c>
      <c r="I195" s="164">
        <v>-845</v>
      </c>
      <c r="J195" s="22">
        <f t="shared" ref="J195:J211" si="94">SUM(H195:I195)</f>
        <v>1155</v>
      </c>
      <c r="K195" s="21">
        <v>1155</v>
      </c>
      <c r="L195" s="123">
        <f>vypocetPercent(J195,K195)</f>
        <v>100</v>
      </c>
      <c r="M195" s="141">
        <f t="shared" si="66"/>
        <v>0</v>
      </c>
      <c r="N195" s="141">
        <f t="shared" si="76"/>
        <v>0</v>
      </c>
      <c r="O195" s="141">
        <f t="shared" si="63"/>
        <v>0</v>
      </c>
      <c r="P195" s="141">
        <f t="shared" si="87"/>
        <v>0</v>
      </c>
      <c r="Q195" s="141">
        <f t="shared" si="91"/>
        <v>0</v>
      </c>
      <c r="R195" s="141">
        <f t="shared" si="88"/>
        <v>0</v>
      </c>
      <c r="S195" s="141">
        <f t="shared" si="89"/>
        <v>0</v>
      </c>
      <c r="T195" s="141">
        <f t="shared" si="85"/>
        <v>0</v>
      </c>
      <c r="U195" s="141">
        <f t="shared" si="86"/>
        <v>0</v>
      </c>
      <c r="V195" s="141">
        <f t="shared" si="75"/>
        <v>0</v>
      </c>
      <c r="W195" s="141">
        <f t="shared" si="90"/>
        <v>0</v>
      </c>
      <c r="X195" s="141">
        <f t="shared" si="64"/>
        <v>0</v>
      </c>
      <c r="Y195" s="141">
        <f t="shared" si="74"/>
        <v>0</v>
      </c>
      <c r="Z195" s="141">
        <f t="shared" si="71"/>
        <v>0</v>
      </c>
    </row>
    <row r="196" spans="1:26" x14ac:dyDescent="0.2">
      <c r="A196" s="16" t="s">
        <v>265</v>
      </c>
      <c r="B196" s="11">
        <v>41</v>
      </c>
      <c r="C196" s="25">
        <v>633</v>
      </c>
      <c r="D196" s="54" t="s">
        <v>257</v>
      </c>
      <c r="E196" s="100">
        <v>7486.92</v>
      </c>
      <c r="F196" s="21">
        <v>0</v>
      </c>
      <c r="G196" s="21">
        <v>0</v>
      </c>
      <c r="H196" s="21">
        <v>0</v>
      </c>
      <c r="I196" s="118">
        <v>0</v>
      </c>
      <c r="J196" s="22">
        <f t="shared" si="94"/>
        <v>0</v>
      </c>
      <c r="K196" s="21">
        <v>0</v>
      </c>
      <c r="L196" s="123">
        <f t="shared" ref="L196:L211" si="95">vypocetPercent(J196,K196)</f>
        <v>0</v>
      </c>
      <c r="M196" s="141">
        <f t="shared" si="66"/>
        <v>0</v>
      </c>
      <c r="N196" s="141">
        <f t="shared" si="76"/>
        <v>0</v>
      </c>
      <c r="O196" s="141">
        <f t="shared" si="63"/>
        <v>0</v>
      </c>
      <c r="P196" s="141">
        <f t="shared" si="87"/>
        <v>0</v>
      </c>
      <c r="Q196" s="141">
        <f t="shared" si="91"/>
        <v>0</v>
      </c>
      <c r="R196" s="141">
        <f t="shared" si="88"/>
        <v>0</v>
      </c>
      <c r="S196" s="141">
        <f t="shared" si="89"/>
        <v>0</v>
      </c>
      <c r="T196" s="141">
        <f t="shared" si="85"/>
        <v>0</v>
      </c>
      <c r="U196" s="141">
        <f t="shared" si="86"/>
        <v>0</v>
      </c>
      <c r="V196" s="141">
        <f t="shared" si="75"/>
        <v>0</v>
      </c>
      <c r="W196" s="141">
        <f t="shared" si="90"/>
        <v>0</v>
      </c>
      <c r="X196" s="141">
        <f t="shared" si="64"/>
        <v>0</v>
      </c>
      <c r="Y196" s="141">
        <f t="shared" si="74"/>
        <v>0</v>
      </c>
      <c r="Z196" s="141">
        <f t="shared" si="71"/>
        <v>0</v>
      </c>
    </row>
    <row r="197" spans="1:26" x14ac:dyDescent="0.2">
      <c r="A197" s="16" t="s">
        <v>265</v>
      </c>
      <c r="B197" s="11">
        <v>41</v>
      </c>
      <c r="C197" s="25">
        <v>633</v>
      </c>
      <c r="D197" s="54" t="s">
        <v>119</v>
      </c>
      <c r="E197" s="43">
        <v>162.97</v>
      </c>
      <c r="F197" s="21">
        <v>2974.1</v>
      </c>
      <c r="G197" s="21">
        <v>5000</v>
      </c>
      <c r="H197" s="21">
        <v>5000</v>
      </c>
      <c r="I197" s="174">
        <v>-4000</v>
      </c>
      <c r="J197" s="22">
        <f t="shared" si="94"/>
        <v>1000</v>
      </c>
      <c r="K197" s="21">
        <v>400</v>
      </c>
      <c r="L197" s="123">
        <f t="shared" si="95"/>
        <v>40</v>
      </c>
      <c r="M197" s="141">
        <f t="shared" si="66"/>
        <v>0</v>
      </c>
      <c r="N197" s="141">
        <f t="shared" si="76"/>
        <v>0</v>
      </c>
      <c r="O197" s="141">
        <f t="shared" si="63"/>
        <v>0</v>
      </c>
      <c r="P197" s="141">
        <f t="shared" si="87"/>
        <v>0</v>
      </c>
      <c r="Q197" s="141">
        <f t="shared" si="91"/>
        <v>0</v>
      </c>
      <c r="R197" s="141">
        <f t="shared" si="88"/>
        <v>0</v>
      </c>
      <c r="S197" s="141">
        <f t="shared" si="89"/>
        <v>0</v>
      </c>
      <c r="T197" s="141">
        <f t="shared" si="85"/>
        <v>0</v>
      </c>
      <c r="U197" s="141">
        <f t="shared" si="86"/>
        <v>0</v>
      </c>
      <c r="V197" s="141">
        <f t="shared" si="75"/>
        <v>0</v>
      </c>
      <c r="W197" s="141">
        <f t="shared" si="90"/>
        <v>0</v>
      </c>
      <c r="X197" s="141">
        <f t="shared" si="64"/>
        <v>0</v>
      </c>
      <c r="Y197" s="141">
        <f t="shared" si="74"/>
        <v>0</v>
      </c>
      <c r="Z197" s="141">
        <f t="shared" si="71"/>
        <v>0</v>
      </c>
    </row>
    <row r="198" spans="1:26" x14ac:dyDescent="0.2">
      <c r="A198" s="16" t="s">
        <v>265</v>
      </c>
      <c r="B198" s="2">
        <v>41</v>
      </c>
      <c r="C198" s="2">
        <v>634</v>
      </c>
      <c r="D198" s="1" t="s">
        <v>36</v>
      </c>
      <c r="E198" s="43">
        <v>0</v>
      </c>
      <c r="F198" s="21">
        <v>3128.76</v>
      </c>
      <c r="G198" s="21">
        <v>0</v>
      </c>
      <c r="H198" s="21">
        <v>0</v>
      </c>
      <c r="I198" s="133">
        <v>0</v>
      </c>
      <c r="J198" s="22">
        <f t="shared" si="94"/>
        <v>0</v>
      </c>
      <c r="K198" s="21">
        <v>0</v>
      </c>
      <c r="L198" s="123">
        <f t="shared" si="95"/>
        <v>0</v>
      </c>
      <c r="M198" s="141">
        <f t="shared" si="66"/>
        <v>0</v>
      </c>
      <c r="N198" s="141">
        <f t="shared" si="76"/>
        <v>0</v>
      </c>
      <c r="O198" s="141">
        <f t="shared" si="63"/>
        <v>0</v>
      </c>
      <c r="P198" s="141">
        <f t="shared" si="87"/>
        <v>0</v>
      </c>
      <c r="Q198" s="141">
        <f t="shared" si="91"/>
        <v>0</v>
      </c>
      <c r="R198" s="141">
        <f t="shared" si="88"/>
        <v>0</v>
      </c>
      <c r="T198" s="141">
        <f t="shared" si="85"/>
        <v>0</v>
      </c>
      <c r="U198" s="141">
        <f t="shared" si="86"/>
        <v>0</v>
      </c>
      <c r="V198" s="141">
        <f t="shared" si="75"/>
        <v>0</v>
      </c>
      <c r="W198" s="141">
        <f t="shared" si="90"/>
        <v>0</v>
      </c>
      <c r="X198" s="141">
        <f t="shared" si="64"/>
        <v>0</v>
      </c>
      <c r="Y198" s="141">
        <f t="shared" si="74"/>
        <v>0</v>
      </c>
      <c r="Z198" s="141">
        <f t="shared" si="71"/>
        <v>0</v>
      </c>
    </row>
    <row r="199" spans="1:26" x14ac:dyDescent="0.2">
      <c r="A199" s="16" t="s">
        <v>265</v>
      </c>
      <c r="B199" s="11">
        <v>41</v>
      </c>
      <c r="C199" s="25">
        <v>637</v>
      </c>
      <c r="D199" s="54" t="s">
        <v>130</v>
      </c>
      <c r="E199" s="43">
        <v>3837.56</v>
      </c>
      <c r="F199" s="74">
        <v>21469.040000000001</v>
      </c>
      <c r="G199" s="21">
        <v>3000</v>
      </c>
      <c r="H199" s="21">
        <v>3000</v>
      </c>
      <c r="I199" s="175">
        <v>14845</v>
      </c>
      <c r="J199" s="22">
        <f t="shared" si="94"/>
        <v>17845</v>
      </c>
      <c r="K199" s="74">
        <v>401.76</v>
      </c>
      <c r="L199" s="123">
        <f t="shared" si="95"/>
        <v>2.2513869431213225</v>
      </c>
      <c r="M199" s="141">
        <f t="shared" si="66"/>
        <v>0</v>
      </c>
      <c r="N199" s="141">
        <f t="shared" si="76"/>
        <v>0</v>
      </c>
      <c r="O199" s="141">
        <f t="shared" si="63"/>
        <v>0</v>
      </c>
      <c r="P199" s="141">
        <f t="shared" si="87"/>
        <v>0</v>
      </c>
      <c r="Q199" s="141">
        <f t="shared" si="91"/>
        <v>0</v>
      </c>
      <c r="R199" s="141">
        <f t="shared" si="88"/>
        <v>0</v>
      </c>
      <c r="S199" s="141">
        <f t="shared" ref="S199:S239" si="96">IF(B199="Bežný rozpočet",I199,0)</f>
        <v>0</v>
      </c>
      <c r="T199" s="141">
        <f t="shared" si="85"/>
        <v>0</v>
      </c>
      <c r="U199" s="141">
        <f t="shared" si="86"/>
        <v>0</v>
      </c>
      <c r="V199" s="141">
        <f t="shared" si="75"/>
        <v>0</v>
      </c>
      <c r="W199" s="141">
        <f t="shared" si="90"/>
        <v>0</v>
      </c>
      <c r="X199" s="141">
        <f t="shared" si="64"/>
        <v>0</v>
      </c>
      <c r="Y199" s="141">
        <f t="shared" si="74"/>
        <v>0</v>
      </c>
      <c r="Z199" s="141">
        <f t="shared" si="71"/>
        <v>0</v>
      </c>
    </row>
    <row r="200" spans="1:26" x14ac:dyDescent="0.2">
      <c r="A200" s="16" t="s">
        <v>265</v>
      </c>
      <c r="B200" s="2">
        <v>41</v>
      </c>
      <c r="C200" s="187" t="s">
        <v>89</v>
      </c>
      <c r="D200" s="186"/>
      <c r="E200" s="61">
        <f>SUM(E195:E199)</f>
        <v>15737.97</v>
      </c>
      <c r="F200" s="61">
        <f>SUM(F195:F199)</f>
        <v>31244.720000000001</v>
      </c>
      <c r="G200" s="61">
        <f>SUM(G195:G199)</f>
        <v>10000</v>
      </c>
      <c r="H200" s="61">
        <f>SUM(H195:H199)</f>
        <v>10000</v>
      </c>
      <c r="I200" s="159">
        <f>SUM(I195:I199)</f>
        <v>10000</v>
      </c>
      <c r="J200" s="22">
        <f t="shared" si="94"/>
        <v>20000</v>
      </c>
      <c r="K200" s="61">
        <f>SUM(K195:K199)</f>
        <v>1956.76</v>
      </c>
      <c r="L200" s="123">
        <f t="shared" si="95"/>
        <v>9.7837999999999994</v>
      </c>
      <c r="M200" s="141">
        <f t="shared" si="66"/>
        <v>0</v>
      </c>
      <c r="N200" s="141">
        <f t="shared" si="76"/>
        <v>0</v>
      </c>
      <c r="O200" s="141">
        <f t="shared" si="63"/>
        <v>0</v>
      </c>
      <c r="P200" s="141">
        <f t="shared" si="87"/>
        <v>0</v>
      </c>
      <c r="Q200" s="141">
        <f t="shared" si="91"/>
        <v>0</v>
      </c>
      <c r="R200" s="141">
        <f t="shared" si="88"/>
        <v>0</v>
      </c>
      <c r="S200" s="141">
        <f t="shared" si="96"/>
        <v>0</v>
      </c>
      <c r="T200" s="141">
        <f t="shared" si="85"/>
        <v>0</v>
      </c>
      <c r="U200" s="141">
        <f t="shared" si="86"/>
        <v>0</v>
      </c>
      <c r="V200" s="141">
        <f t="shared" si="75"/>
        <v>0</v>
      </c>
      <c r="W200" s="141">
        <f t="shared" si="90"/>
        <v>0</v>
      </c>
      <c r="X200" s="141">
        <f t="shared" si="64"/>
        <v>0</v>
      </c>
      <c r="Y200" s="141">
        <f t="shared" si="74"/>
        <v>0</v>
      </c>
      <c r="Z200" s="141">
        <f t="shared" ref="Z200:Z263" si="97">IF(B200="Kapitálový rozpočet",J200,0)</f>
        <v>0</v>
      </c>
    </row>
    <row r="201" spans="1:26" x14ac:dyDescent="0.2">
      <c r="A201" s="16" t="s">
        <v>265</v>
      </c>
      <c r="B201" s="16" t="s">
        <v>258</v>
      </c>
      <c r="C201" s="25">
        <v>633</v>
      </c>
      <c r="D201" s="39" t="s">
        <v>259</v>
      </c>
      <c r="E201" s="22">
        <v>127063.44</v>
      </c>
      <c r="F201" s="22">
        <v>0</v>
      </c>
      <c r="G201" s="22">
        <v>0</v>
      </c>
      <c r="H201" s="22">
        <v>0</v>
      </c>
      <c r="I201" s="37">
        <v>0</v>
      </c>
      <c r="J201" s="22">
        <f t="shared" si="94"/>
        <v>0</v>
      </c>
      <c r="K201" s="22">
        <v>0</v>
      </c>
      <c r="L201" s="123">
        <f t="shared" si="95"/>
        <v>0</v>
      </c>
      <c r="M201" s="141">
        <f t="shared" si="66"/>
        <v>0</v>
      </c>
      <c r="N201" s="141">
        <f t="shared" si="76"/>
        <v>0</v>
      </c>
      <c r="O201" s="141">
        <f t="shared" ref="O201:O263" si="98">IF(B201="Kapitálový rozpočet",G201,0)</f>
        <v>0</v>
      </c>
      <c r="P201" s="141">
        <f t="shared" si="87"/>
        <v>0</v>
      </c>
      <c r="Q201" s="141">
        <f t="shared" si="91"/>
        <v>0</v>
      </c>
      <c r="R201" s="141">
        <f t="shared" si="88"/>
        <v>0</v>
      </c>
      <c r="S201" s="141">
        <f t="shared" si="96"/>
        <v>0</v>
      </c>
      <c r="T201" s="141">
        <f t="shared" si="85"/>
        <v>0</v>
      </c>
      <c r="U201" s="141">
        <f t="shared" si="86"/>
        <v>0</v>
      </c>
      <c r="V201" s="141">
        <f t="shared" si="75"/>
        <v>0</v>
      </c>
      <c r="W201" s="141">
        <f t="shared" si="90"/>
        <v>0</v>
      </c>
      <c r="X201" s="141">
        <f t="shared" ref="X201:X263" si="99">IF(B201="Kapitálový rozpočet",K201,0)</f>
        <v>0</v>
      </c>
      <c r="Y201" s="141">
        <f t="shared" ref="Y201:Y264" si="100">IF(B201="Bežný rozpočet",H201,0)</f>
        <v>0</v>
      </c>
      <c r="Z201" s="141">
        <f t="shared" si="97"/>
        <v>0</v>
      </c>
    </row>
    <row r="202" spans="1:26" x14ac:dyDescent="0.2">
      <c r="A202" s="16" t="s">
        <v>265</v>
      </c>
      <c r="B202" s="16" t="s">
        <v>95</v>
      </c>
      <c r="C202" s="12">
        <v>633</v>
      </c>
      <c r="D202" s="39" t="s">
        <v>259</v>
      </c>
      <c r="E202" s="22">
        <v>14948.64</v>
      </c>
      <c r="F202" s="22">
        <v>0</v>
      </c>
      <c r="G202" s="22">
        <v>0</v>
      </c>
      <c r="H202" s="22">
        <v>0</v>
      </c>
      <c r="I202" s="37">
        <v>0</v>
      </c>
      <c r="J202" s="22">
        <f t="shared" si="94"/>
        <v>0</v>
      </c>
      <c r="K202" s="22">
        <v>0</v>
      </c>
      <c r="L202" s="123">
        <f t="shared" si="95"/>
        <v>0</v>
      </c>
      <c r="M202" s="141">
        <f t="shared" si="66"/>
        <v>0</v>
      </c>
      <c r="N202" s="141">
        <f t="shared" si="76"/>
        <v>0</v>
      </c>
      <c r="O202" s="141">
        <f t="shared" si="98"/>
        <v>0</v>
      </c>
      <c r="P202" s="141">
        <f t="shared" si="87"/>
        <v>0</v>
      </c>
      <c r="Q202" s="141">
        <f t="shared" si="91"/>
        <v>0</v>
      </c>
      <c r="R202" s="141">
        <f t="shared" si="88"/>
        <v>0</v>
      </c>
      <c r="S202" s="141">
        <f t="shared" si="96"/>
        <v>0</v>
      </c>
      <c r="T202" s="141">
        <f t="shared" si="85"/>
        <v>0</v>
      </c>
      <c r="U202" s="141">
        <f t="shared" si="86"/>
        <v>0</v>
      </c>
      <c r="V202" s="141">
        <f t="shared" si="75"/>
        <v>0</v>
      </c>
      <c r="W202" s="141">
        <f t="shared" si="90"/>
        <v>0</v>
      </c>
      <c r="X202" s="141">
        <f t="shared" si="99"/>
        <v>0</v>
      </c>
      <c r="Y202" s="141">
        <f t="shared" si="100"/>
        <v>0</v>
      </c>
      <c r="Z202" s="141">
        <f t="shared" si="97"/>
        <v>0</v>
      </c>
    </row>
    <row r="203" spans="1:26" x14ac:dyDescent="0.2">
      <c r="A203" s="16" t="s">
        <v>265</v>
      </c>
      <c r="B203" s="16" t="s">
        <v>260</v>
      </c>
      <c r="C203" s="202" t="s">
        <v>48</v>
      </c>
      <c r="D203" s="203"/>
      <c r="E203" s="60">
        <f>SUM(E201:E202)</f>
        <v>142012.08000000002</v>
      </c>
      <c r="F203" s="60">
        <f>SUM(F201:F202)</f>
        <v>0</v>
      </c>
      <c r="G203" s="60">
        <f>SUM(G201:G202)</f>
        <v>0</v>
      </c>
      <c r="H203" s="60">
        <f>SUM(H201:H202)</f>
        <v>0</v>
      </c>
      <c r="I203" s="46">
        <f>SUM(I201:I202)</f>
        <v>0</v>
      </c>
      <c r="J203" s="22">
        <f t="shared" si="94"/>
        <v>0</v>
      </c>
      <c r="K203" s="60">
        <f>SUM(K201:K202)</f>
        <v>0</v>
      </c>
      <c r="L203" s="123">
        <f t="shared" si="95"/>
        <v>0</v>
      </c>
      <c r="M203" s="141">
        <f t="shared" si="66"/>
        <v>0</v>
      </c>
      <c r="N203" s="141">
        <f t="shared" si="76"/>
        <v>0</v>
      </c>
      <c r="O203" s="141">
        <f t="shared" si="98"/>
        <v>0</v>
      </c>
      <c r="P203" s="141">
        <f t="shared" si="87"/>
        <v>0</v>
      </c>
      <c r="Q203" s="141">
        <f t="shared" si="91"/>
        <v>0</v>
      </c>
      <c r="R203" s="141">
        <f t="shared" si="88"/>
        <v>0</v>
      </c>
      <c r="S203" s="141">
        <f t="shared" si="96"/>
        <v>0</v>
      </c>
      <c r="T203" s="141">
        <f t="shared" si="85"/>
        <v>0</v>
      </c>
      <c r="U203" s="141">
        <f t="shared" si="86"/>
        <v>0</v>
      </c>
      <c r="V203" s="141">
        <f t="shared" ref="V203:V266" si="101">IF(B203="Kapitálový rozpočet",H203,0)</f>
        <v>0</v>
      </c>
      <c r="W203" s="141">
        <f t="shared" si="90"/>
        <v>0</v>
      </c>
      <c r="X203" s="141">
        <f t="shared" si="99"/>
        <v>0</v>
      </c>
      <c r="Y203" s="141">
        <f t="shared" si="100"/>
        <v>0</v>
      </c>
      <c r="Z203" s="141">
        <f t="shared" si="97"/>
        <v>0</v>
      </c>
    </row>
    <row r="204" spans="1:26" x14ac:dyDescent="0.2">
      <c r="A204" s="16" t="s">
        <v>265</v>
      </c>
      <c r="B204" s="188" t="s">
        <v>5</v>
      </c>
      <c r="C204" s="189"/>
      <c r="D204" s="190"/>
      <c r="E204" s="30">
        <f>SUM(E200,E203,)</f>
        <v>157750.05000000002</v>
      </c>
      <c r="F204" s="30">
        <f>SUM(F200,F203,)</f>
        <v>31244.720000000001</v>
      </c>
      <c r="G204" s="30">
        <f t="shared" ref="G204:I204" si="102">SUM(G200,G203,)</f>
        <v>10000</v>
      </c>
      <c r="H204" s="30">
        <f t="shared" si="102"/>
        <v>10000</v>
      </c>
      <c r="I204" s="163">
        <f t="shared" si="102"/>
        <v>10000</v>
      </c>
      <c r="J204" s="22">
        <f t="shared" si="94"/>
        <v>20000</v>
      </c>
      <c r="K204" s="30">
        <f>SUM(K200,K203,)</f>
        <v>1956.76</v>
      </c>
      <c r="L204" s="123">
        <f t="shared" si="95"/>
        <v>9.7837999999999994</v>
      </c>
      <c r="M204" s="141">
        <f t="shared" si="66"/>
        <v>157750.05000000002</v>
      </c>
      <c r="N204" s="141">
        <f t="shared" si="76"/>
        <v>31244.720000000001</v>
      </c>
      <c r="O204" s="141">
        <f t="shared" si="98"/>
        <v>0</v>
      </c>
      <c r="P204" s="141">
        <f t="shared" si="87"/>
        <v>10000</v>
      </c>
      <c r="Q204" s="141">
        <f t="shared" si="91"/>
        <v>0</v>
      </c>
      <c r="R204" s="141">
        <f t="shared" si="88"/>
        <v>0</v>
      </c>
      <c r="S204" s="141">
        <f t="shared" si="96"/>
        <v>10000</v>
      </c>
      <c r="T204" s="141">
        <f t="shared" si="85"/>
        <v>0</v>
      </c>
      <c r="U204" s="141">
        <f t="shared" si="86"/>
        <v>20000</v>
      </c>
      <c r="V204" s="141">
        <f t="shared" si="101"/>
        <v>0</v>
      </c>
      <c r="W204" s="141">
        <f t="shared" si="90"/>
        <v>1956.76</v>
      </c>
      <c r="X204" s="141">
        <f t="shared" si="99"/>
        <v>0</v>
      </c>
      <c r="Y204" s="141">
        <f t="shared" si="100"/>
        <v>10000</v>
      </c>
      <c r="Z204" s="141">
        <f t="shared" si="97"/>
        <v>0</v>
      </c>
    </row>
    <row r="205" spans="1:26" x14ac:dyDescent="0.2">
      <c r="A205" s="16" t="s">
        <v>265</v>
      </c>
      <c r="B205" s="25">
        <v>46</v>
      </c>
      <c r="C205" s="80">
        <v>713</v>
      </c>
      <c r="D205" s="81" t="s">
        <v>184</v>
      </c>
      <c r="E205" s="61">
        <v>20976</v>
      </c>
      <c r="F205" s="61">
        <v>0</v>
      </c>
      <c r="G205" s="61">
        <v>0</v>
      </c>
      <c r="H205" s="61">
        <v>0</v>
      </c>
      <c r="I205" s="64">
        <v>0</v>
      </c>
      <c r="J205" s="22">
        <f t="shared" si="94"/>
        <v>0</v>
      </c>
      <c r="K205" s="61">
        <v>0</v>
      </c>
      <c r="L205" s="123">
        <f t="shared" si="95"/>
        <v>0</v>
      </c>
      <c r="M205" s="141">
        <f t="shared" si="66"/>
        <v>0</v>
      </c>
      <c r="N205" s="141">
        <f t="shared" si="76"/>
        <v>0</v>
      </c>
      <c r="O205" s="141">
        <f t="shared" si="98"/>
        <v>0</v>
      </c>
      <c r="P205" s="141">
        <f t="shared" si="87"/>
        <v>0</v>
      </c>
      <c r="Q205" s="141">
        <f t="shared" si="91"/>
        <v>0</v>
      </c>
      <c r="R205" s="141">
        <f t="shared" si="88"/>
        <v>0</v>
      </c>
      <c r="S205" s="141">
        <f t="shared" si="96"/>
        <v>0</v>
      </c>
      <c r="T205" s="141">
        <f t="shared" si="85"/>
        <v>0</v>
      </c>
      <c r="U205" s="141">
        <f t="shared" si="86"/>
        <v>0</v>
      </c>
      <c r="V205" s="141">
        <f t="shared" si="101"/>
        <v>0</v>
      </c>
      <c r="W205" s="141">
        <f t="shared" si="90"/>
        <v>0</v>
      </c>
      <c r="X205" s="141">
        <f t="shared" si="99"/>
        <v>0</v>
      </c>
      <c r="Y205" s="141">
        <f t="shared" si="100"/>
        <v>0</v>
      </c>
      <c r="Z205" s="141">
        <f t="shared" si="97"/>
        <v>0</v>
      </c>
    </row>
    <row r="206" spans="1:26" x14ac:dyDescent="0.2">
      <c r="A206" s="16" t="s">
        <v>265</v>
      </c>
      <c r="B206" s="110">
        <v>41</v>
      </c>
      <c r="C206" s="80">
        <v>713</v>
      </c>
      <c r="D206" s="81" t="s">
        <v>272</v>
      </c>
      <c r="E206" s="61">
        <v>0</v>
      </c>
      <c r="F206" s="61">
        <v>8710.7999999999993</v>
      </c>
      <c r="G206" s="61">
        <v>0</v>
      </c>
      <c r="H206" s="61">
        <v>0</v>
      </c>
      <c r="I206" s="64">
        <v>0</v>
      </c>
      <c r="J206" s="22">
        <f t="shared" si="94"/>
        <v>0</v>
      </c>
      <c r="K206" s="61">
        <v>0</v>
      </c>
      <c r="L206" s="123">
        <f t="shared" si="95"/>
        <v>0</v>
      </c>
      <c r="M206" s="141">
        <f t="shared" ref="M206:M275" si="103">IF(B206="Bežný rozpočet",E206,0)</f>
        <v>0</v>
      </c>
      <c r="N206" s="141">
        <f t="shared" si="76"/>
        <v>0</v>
      </c>
      <c r="O206" s="141">
        <f t="shared" si="98"/>
        <v>0</v>
      </c>
      <c r="P206" s="141">
        <f t="shared" si="87"/>
        <v>0</v>
      </c>
      <c r="Q206" s="141">
        <f t="shared" si="91"/>
        <v>0</v>
      </c>
      <c r="R206" s="141">
        <f t="shared" si="88"/>
        <v>0</v>
      </c>
      <c r="S206" s="141">
        <f t="shared" si="96"/>
        <v>0</v>
      </c>
      <c r="T206" s="141">
        <f t="shared" si="85"/>
        <v>0</v>
      </c>
      <c r="U206" s="141">
        <f t="shared" si="86"/>
        <v>0</v>
      </c>
      <c r="V206" s="141">
        <f t="shared" si="101"/>
        <v>0</v>
      </c>
      <c r="W206" s="141">
        <f t="shared" si="90"/>
        <v>0</v>
      </c>
      <c r="X206" s="141">
        <f t="shared" si="99"/>
        <v>0</v>
      </c>
      <c r="Y206" s="141">
        <f t="shared" si="100"/>
        <v>0</v>
      </c>
      <c r="Z206" s="141">
        <f t="shared" si="97"/>
        <v>0</v>
      </c>
    </row>
    <row r="207" spans="1:26" x14ac:dyDescent="0.2">
      <c r="A207" s="16" t="s">
        <v>265</v>
      </c>
      <c r="B207" s="110">
        <v>41</v>
      </c>
      <c r="C207" s="137">
        <v>714</v>
      </c>
      <c r="D207" s="81" t="s">
        <v>312</v>
      </c>
      <c r="E207" s="61">
        <v>0</v>
      </c>
      <c r="F207" s="61">
        <v>0</v>
      </c>
      <c r="G207" s="61">
        <v>4000</v>
      </c>
      <c r="H207" s="61">
        <v>4000</v>
      </c>
      <c r="I207" s="64">
        <v>0</v>
      </c>
      <c r="J207" s="22">
        <f t="shared" si="94"/>
        <v>4000</v>
      </c>
      <c r="K207" s="61">
        <v>0</v>
      </c>
      <c r="L207" s="123">
        <f t="shared" si="95"/>
        <v>0</v>
      </c>
      <c r="M207" s="141">
        <f t="shared" si="103"/>
        <v>0</v>
      </c>
      <c r="N207" s="141">
        <f t="shared" si="76"/>
        <v>0</v>
      </c>
      <c r="O207" s="141">
        <f t="shared" si="98"/>
        <v>0</v>
      </c>
      <c r="P207" s="141">
        <f t="shared" si="87"/>
        <v>0</v>
      </c>
      <c r="Q207" s="141">
        <f t="shared" si="91"/>
        <v>0</v>
      </c>
      <c r="R207" s="141">
        <f t="shared" si="88"/>
        <v>0</v>
      </c>
      <c r="S207" s="141">
        <f t="shared" si="96"/>
        <v>0</v>
      </c>
      <c r="T207" s="141">
        <f t="shared" si="85"/>
        <v>0</v>
      </c>
      <c r="U207" s="141">
        <f t="shared" si="86"/>
        <v>0</v>
      </c>
      <c r="V207" s="141">
        <f t="shared" si="101"/>
        <v>0</v>
      </c>
      <c r="W207" s="141">
        <f t="shared" si="90"/>
        <v>0</v>
      </c>
      <c r="X207" s="141">
        <f t="shared" si="99"/>
        <v>0</v>
      </c>
      <c r="Y207" s="141">
        <f t="shared" si="100"/>
        <v>0</v>
      </c>
      <c r="Z207" s="141">
        <f t="shared" si="97"/>
        <v>0</v>
      </c>
    </row>
    <row r="208" spans="1:26" x14ac:dyDescent="0.2">
      <c r="A208" s="16" t="s">
        <v>265</v>
      </c>
      <c r="B208" s="108">
        <v>43</v>
      </c>
      <c r="C208" s="80">
        <v>717</v>
      </c>
      <c r="D208" s="81" t="s">
        <v>269</v>
      </c>
      <c r="E208" s="61">
        <v>0</v>
      </c>
      <c r="F208" s="61">
        <v>3090.36</v>
      </c>
      <c r="G208" s="61">
        <v>0</v>
      </c>
      <c r="H208" s="61">
        <v>0</v>
      </c>
      <c r="I208" s="64">
        <v>0</v>
      </c>
      <c r="J208" s="22">
        <f t="shared" si="94"/>
        <v>0</v>
      </c>
      <c r="K208" s="61">
        <v>0</v>
      </c>
      <c r="L208" s="123">
        <f t="shared" si="95"/>
        <v>0</v>
      </c>
      <c r="M208" s="141">
        <f t="shared" si="103"/>
        <v>0</v>
      </c>
      <c r="N208" s="141">
        <f t="shared" si="76"/>
        <v>0</v>
      </c>
      <c r="O208" s="141">
        <f t="shared" si="98"/>
        <v>0</v>
      </c>
      <c r="P208" s="141">
        <f t="shared" ref="P208:P239" si="104">IF(B208="Bežný rozpočet",G208,0)</f>
        <v>0</v>
      </c>
      <c r="Q208" s="141">
        <f t="shared" si="91"/>
        <v>0</v>
      </c>
      <c r="R208" s="141">
        <f t="shared" ref="R208:R216" si="105">IF(B208="Kapitálový rozpočet",E208,0)</f>
        <v>0</v>
      </c>
      <c r="S208" s="141">
        <f t="shared" si="96"/>
        <v>0</v>
      </c>
      <c r="T208" s="141">
        <f t="shared" si="85"/>
        <v>0</v>
      </c>
      <c r="U208" s="141">
        <f t="shared" si="86"/>
        <v>0</v>
      </c>
      <c r="V208" s="141">
        <f t="shared" si="101"/>
        <v>0</v>
      </c>
      <c r="W208" s="141">
        <f t="shared" ref="W208:W239" si="106">IF(B208="Bežný rozpočet",K208,0)</f>
        <v>0</v>
      </c>
      <c r="X208" s="141">
        <f t="shared" si="99"/>
        <v>0</v>
      </c>
      <c r="Y208" s="141">
        <f t="shared" si="100"/>
        <v>0</v>
      </c>
      <c r="Z208" s="141">
        <f t="shared" si="97"/>
        <v>0</v>
      </c>
    </row>
    <row r="209" spans="1:26" x14ac:dyDescent="0.2">
      <c r="A209" s="16" t="s">
        <v>265</v>
      </c>
      <c r="B209" s="2">
        <v>41</v>
      </c>
      <c r="C209" s="80">
        <v>717</v>
      </c>
      <c r="D209" s="81" t="s">
        <v>269</v>
      </c>
      <c r="E209" s="61">
        <v>0</v>
      </c>
      <c r="F209" s="61">
        <v>42.33</v>
      </c>
      <c r="G209" s="61">
        <v>0</v>
      </c>
      <c r="H209" s="61">
        <v>0</v>
      </c>
      <c r="I209" s="64">
        <v>0</v>
      </c>
      <c r="J209" s="22">
        <f t="shared" si="94"/>
        <v>0</v>
      </c>
      <c r="K209" s="61">
        <v>0</v>
      </c>
      <c r="L209" s="123">
        <f t="shared" si="95"/>
        <v>0</v>
      </c>
      <c r="M209" s="141">
        <f t="shared" si="103"/>
        <v>0</v>
      </c>
      <c r="N209" s="141">
        <f t="shared" si="76"/>
        <v>0</v>
      </c>
      <c r="O209" s="141">
        <f t="shared" si="98"/>
        <v>0</v>
      </c>
      <c r="P209" s="141">
        <f t="shared" si="104"/>
        <v>0</v>
      </c>
      <c r="Q209" s="141">
        <f t="shared" si="91"/>
        <v>0</v>
      </c>
      <c r="R209" s="141">
        <f t="shared" si="105"/>
        <v>0</v>
      </c>
      <c r="S209" s="141">
        <f t="shared" si="96"/>
        <v>0</v>
      </c>
      <c r="T209" s="141">
        <f t="shared" si="85"/>
        <v>0</v>
      </c>
      <c r="U209" s="141">
        <f t="shared" si="86"/>
        <v>0</v>
      </c>
      <c r="V209" s="141">
        <f t="shared" si="101"/>
        <v>0</v>
      </c>
      <c r="W209" s="141">
        <f t="shared" si="106"/>
        <v>0</v>
      </c>
      <c r="X209" s="141">
        <f t="shared" si="99"/>
        <v>0</v>
      </c>
      <c r="Y209" s="141">
        <f t="shared" si="100"/>
        <v>0</v>
      </c>
      <c r="Z209" s="141">
        <f t="shared" si="97"/>
        <v>0</v>
      </c>
    </row>
    <row r="210" spans="1:26" x14ac:dyDescent="0.2">
      <c r="A210" s="16" t="s">
        <v>265</v>
      </c>
      <c r="B210" s="197" t="s">
        <v>7</v>
      </c>
      <c r="C210" s="197"/>
      <c r="D210" s="197"/>
      <c r="E210" s="61">
        <f>SUM(E205:E209)</f>
        <v>20976</v>
      </c>
      <c r="F210" s="61">
        <f>SUM(F205:F209)</f>
        <v>11843.49</v>
      </c>
      <c r="G210" s="61">
        <f t="shared" ref="G210:I210" si="107">SUM(G205:G209)</f>
        <v>4000</v>
      </c>
      <c r="H210" s="61">
        <f t="shared" si="107"/>
        <v>4000</v>
      </c>
      <c r="I210" s="64">
        <f t="shared" si="107"/>
        <v>0</v>
      </c>
      <c r="J210" s="22">
        <f t="shared" si="94"/>
        <v>4000</v>
      </c>
      <c r="K210" s="61">
        <f>SUM(K205:K209)</f>
        <v>0</v>
      </c>
      <c r="L210" s="123">
        <f t="shared" si="95"/>
        <v>0</v>
      </c>
      <c r="M210" s="141">
        <f t="shared" si="103"/>
        <v>0</v>
      </c>
      <c r="N210" s="141">
        <f t="shared" si="76"/>
        <v>0</v>
      </c>
      <c r="O210" s="141">
        <f t="shared" si="98"/>
        <v>4000</v>
      </c>
      <c r="P210" s="141">
        <f t="shared" si="104"/>
        <v>0</v>
      </c>
      <c r="Q210" s="141">
        <f t="shared" si="91"/>
        <v>11843.49</v>
      </c>
      <c r="R210" s="141">
        <f t="shared" si="105"/>
        <v>20976</v>
      </c>
      <c r="S210" s="141">
        <f t="shared" si="96"/>
        <v>0</v>
      </c>
      <c r="T210" s="141">
        <f t="shared" si="85"/>
        <v>0</v>
      </c>
      <c r="U210" s="141">
        <f t="shared" si="86"/>
        <v>0</v>
      </c>
      <c r="V210" s="141">
        <f t="shared" si="101"/>
        <v>4000</v>
      </c>
      <c r="W210" s="141">
        <f t="shared" si="106"/>
        <v>0</v>
      </c>
      <c r="X210" s="141">
        <f t="shared" si="99"/>
        <v>0</v>
      </c>
      <c r="Y210" s="141">
        <f t="shared" si="100"/>
        <v>0</v>
      </c>
      <c r="Z210" s="141">
        <f t="shared" si="97"/>
        <v>4000</v>
      </c>
    </row>
    <row r="211" spans="1:26" x14ac:dyDescent="0.2">
      <c r="A211" s="16" t="s">
        <v>265</v>
      </c>
      <c r="B211" s="226" t="s">
        <v>200</v>
      </c>
      <c r="C211" s="227"/>
      <c r="D211" s="228"/>
      <c r="E211" s="87">
        <f>SUM(E204,E210)</f>
        <v>178726.05000000002</v>
      </c>
      <c r="F211" s="87">
        <f>SUM(F204,F210)</f>
        <v>43088.21</v>
      </c>
      <c r="G211" s="87">
        <f>SUM(G204,G210)</f>
        <v>14000</v>
      </c>
      <c r="H211" s="87">
        <f>SUM(H204,H210)</f>
        <v>14000</v>
      </c>
      <c r="I211" s="132">
        <f>SUM(I204,I210)</f>
        <v>10000</v>
      </c>
      <c r="J211" s="22">
        <f t="shared" si="94"/>
        <v>24000</v>
      </c>
      <c r="K211" s="87">
        <f>SUM(K204,K210)</f>
        <v>1956.76</v>
      </c>
      <c r="L211" s="123">
        <f t="shared" si="95"/>
        <v>8.1531666666666673</v>
      </c>
      <c r="M211" s="141">
        <f t="shared" si="103"/>
        <v>0</v>
      </c>
      <c r="N211" s="141">
        <f t="shared" si="76"/>
        <v>0</v>
      </c>
      <c r="O211" s="141">
        <f t="shared" si="98"/>
        <v>0</v>
      </c>
      <c r="P211" s="141">
        <f t="shared" si="104"/>
        <v>0</v>
      </c>
      <c r="Q211" s="141">
        <f t="shared" si="91"/>
        <v>0</v>
      </c>
      <c r="R211" s="141">
        <f t="shared" si="105"/>
        <v>0</v>
      </c>
      <c r="S211" s="141">
        <f t="shared" si="96"/>
        <v>0</v>
      </c>
      <c r="T211" s="141">
        <f t="shared" si="85"/>
        <v>0</v>
      </c>
      <c r="U211" s="141">
        <f t="shared" si="86"/>
        <v>0</v>
      </c>
      <c r="V211" s="141">
        <f t="shared" si="101"/>
        <v>0</v>
      </c>
      <c r="W211" s="141">
        <f t="shared" si="106"/>
        <v>0</v>
      </c>
      <c r="X211" s="141">
        <f t="shared" si="99"/>
        <v>0</v>
      </c>
      <c r="Y211" s="141">
        <f t="shared" si="100"/>
        <v>0</v>
      </c>
      <c r="Z211" s="141">
        <f t="shared" si="97"/>
        <v>0</v>
      </c>
    </row>
    <row r="212" spans="1:26" x14ac:dyDescent="0.2">
      <c r="A212" s="191" t="s">
        <v>185</v>
      </c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3"/>
      <c r="M212" s="141">
        <f t="shared" si="103"/>
        <v>0</v>
      </c>
      <c r="N212" s="141">
        <f t="shared" ref="N212:N280" si="108">IF(B212="Bežný rozpočet",F212,0)</f>
        <v>0</v>
      </c>
      <c r="O212" s="141">
        <f t="shared" si="98"/>
        <v>0</v>
      </c>
      <c r="P212" s="141">
        <f t="shared" si="104"/>
        <v>0</v>
      </c>
      <c r="Q212" s="141">
        <f t="shared" si="91"/>
        <v>0</v>
      </c>
      <c r="R212" s="141">
        <f t="shared" si="105"/>
        <v>0</v>
      </c>
      <c r="S212" s="141">
        <f t="shared" si="96"/>
        <v>0</v>
      </c>
      <c r="T212" s="141">
        <f t="shared" si="85"/>
        <v>0</v>
      </c>
      <c r="U212" s="141">
        <f t="shared" si="86"/>
        <v>0</v>
      </c>
      <c r="V212" s="141">
        <f t="shared" si="101"/>
        <v>0</v>
      </c>
      <c r="W212" s="141">
        <f t="shared" si="106"/>
        <v>0</v>
      </c>
      <c r="X212" s="141">
        <f t="shared" si="99"/>
        <v>0</v>
      </c>
      <c r="Y212" s="141">
        <f t="shared" si="100"/>
        <v>0</v>
      </c>
      <c r="Z212" s="141">
        <f t="shared" si="97"/>
        <v>0</v>
      </c>
    </row>
    <row r="213" spans="1:26" x14ac:dyDescent="0.2">
      <c r="A213" s="83" t="s">
        <v>226</v>
      </c>
      <c r="B213" s="84">
        <v>41</v>
      </c>
      <c r="C213" s="84">
        <v>633</v>
      </c>
      <c r="D213" s="83" t="s">
        <v>201</v>
      </c>
      <c r="E213" s="84">
        <v>0</v>
      </c>
      <c r="F213" s="88">
        <v>1950</v>
      </c>
      <c r="G213" s="88">
        <v>5850</v>
      </c>
      <c r="H213" s="88">
        <v>5850</v>
      </c>
      <c r="I213" s="40">
        <v>0</v>
      </c>
      <c r="J213" s="22">
        <f>SUM(H213:I213)</f>
        <v>5850</v>
      </c>
      <c r="K213" s="88">
        <v>975</v>
      </c>
      <c r="L213" s="123">
        <f>vypocetPercent(J213,K213)</f>
        <v>16.666666666666668</v>
      </c>
      <c r="M213" s="141">
        <f t="shared" si="103"/>
        <v>0</v>
      </c>
      <c r="N213" s="141">
        <f t="shared" si="108"/>
        <v>0</v>
      </c>
      <c r="O213" s="141">
        <f t="shared" si="98"/>
        <v>0</v>
      </c>
      <c r="P213" s="141">
        <f t="shared" si="104"/>
        <v>0</v>
      </c>
      <c r="Q213" s="141">
        <f t="shared" si="91"/>
        <v>0</v>
      </c>
      <c r="R213" s="141">
        <f t="shared" si="105"/>
        <v>0</v>
      </c>
      <c r="S213" s="141">
        <f t="shared" si="96"/>
        <v>0</v>
      </c>
      <c r="T213" s="141">
        <f t="shared" si="85"/>
        <v>0</v>
      </c>
      <c r="U213" s="141">
        <f t="shared" si="86"/>
        <v>0</v>
      </c>
      <c r="V213" s="141">
        <f t="shared" si="101"/>
        <v>0</v>
      </c>
      <c r="W213" s="141">
        <f t="shared" si="106"/>
        <v>0</v>
      </c>
      <c r="X213" s="141">
        <f t="shared" si="99"/>
        <v>0</v>
      </c>
      <c r="Y213" s="141">
        <f t="shared" si="100"/>
        <v>0</v>
      </c>
      <c r="Z213" s="141">
        <f t="shared" si="97"/>
        <v>0</v>
      </c>
    </row>
    <row r="214" spans="1:26" x14ac:dyDescent="0.2">
      <c r="A214" s="26" t="s">
        <v>226</v>
      </c>
      <c r="B214" s="85">
        <v>41</v>
      </c>
      <c r="C214" s="85">
        <v>634</v>
      </c>
      <c r="D214" s="26" t="s">
        <v>36</v>
      </c>
      <c r="E214" s="85">
        <v>0</v>
      </c>
      <c r="F214" s="89">
        <v>15177.52</v>
      </c>
      <c r="G214" s="91">
        <v>10000</v>
      </c>
      <c r="H214" s="91">
        <v>10000</v>
      </c>
      <c r="I214" s="40">
        <v>0</v>
      </c>
      <c r="J214" s="22">
        <f t="shared" ref="J214:J218" si="109">SUM(H214:I214)</f>
        <v>10000</v>
      </c>
      <c r="K214" s="89">
        <v>1988.97</v>
      </c>
      <c r="L214" s="123">
        <f t="shared" ref="L214:L218" si="110">vypocetPercent(J214,K214)</f>
        <v>19.889700000000001</v>
      </c>
      <c r="M214" s="141">
        <f t="shared" si="103"/>
        <v>0</v>
      </c>
      <c r="N214" s="141">
        <f t="shared" si="108"/>
        <v>0</v>
      </c>
      <c r="O214" s="141">
        <f t="shared" si="98"/>
        <v>0</v>
      </c>
      <c r="P214" s="141">
        <f t="shared" si="104"/>
        <v>0</v>
      </c>
      <c r="Q214" s="141">
        <f t="shared" si="91"/>
        <v>0</v>
      </c>
      <c r="R214" s="141">
        <f t="shared" si="105"/>
        <v>0</v>
      </c>
      <c r="S214" s="141">
        <f t="shared" si="96"/>
        <v>0</v>
      </c>
      <c r="T214" s="141">
        <f t="shared" si="85"/>
        <v>0</v>
      </c>
      <c r="U214" s="141">
        <f t="shared" si="86"/>
        <v>0</v>
      </c>
      <c r="V214" s="141">
        <f t="shared" si="101"/>
        <v>0</v>
      </c>
      <c r="W214" s="141">
        <f t="shared" si="106"/>
        <v>0</v>
      </c>
      <c r="X214" s="141">
        <f t="shared" si="99"/>
        <v>0</v>
      </c>
      <c r="Y214" s="141">
        <f t="shared" si="100"/>
        <v>0</v>
      </c>
      <c r="Z214" s="141">
        <f t="shared" si="97"/>
        <v>0</v>
      </c>
    </row>
    <row r="215" spans="1:26" x14ac:dyDescent="0.2">
      <c r="A215" s="17" t="s">
        <v>226</v>
      </c>
      <c r="B215" s="1">
        <v>41</v>
      </c>
      <c r="C215" s="1">
        <v>637</v>
      </c>
      <c r="D215" s="17" t="s">
        <v>128</v>
      </c>
      <c r="E215" s="40">
        <v>29414.639999999999</v>
      </c>
      <c r="F215" s="21">
        <v>38155.279999999999</v>
      </c>
      <c r="G215" s="21">
        <v>40000</v>
      </c>
      <c r="H215" s="21">
        <v>40000</v>
      </c>
      <c r="I215" s="32">
        <v>0</v>
      </c>
      <c r="J215" s="22">
        <f t="shared" si="109"/>
        <v>40000</v>
      </c>
      <c r="K215" s="21">
        <v>16695.03</v>
      </c>
      <c r="L215" s="123">
        <f t="shared" si="110"/>
        <v>41.737575</v>
      </c>
      <c r="M215" s="141">
        <f t="shared" si="103"/>
        <v>0</v>
      </c>
      <c r="N215" s="141">
        <f t="shared" si="108"/>
        <v>0</v>
      </c>
      <c r="O215" s="141">
        <f t="shared" si="98"/>
        <v>0</v>
      </c>
      <c r="P215" s="141">
        <f t="shared" si="104"/>
        <v>0</v>
      </c>
      <c r="Q215" s="141">
        <f t="shared" si="91"/>
        <v>0</v>
      </c>
      <c r="R215" s="141">
        <f t="shared" si="105"/>
        <v>0</v>
      </c>
      <c r="S215" s="141">
        <f t="shared" si="96"/>
        <v>0</v>
      </c>
      <c r="T215" s="141">
        <f t="shared" si="85"/>
        <v>0</v>
      </c>
      <c r="U215" s="141">
        <f t="shared" si="86"/>
        <v>0</v>
      </c>
      <c r="V215" s="141">
        <f t="shared" si="101"/>
        <v>0</v>
      </c>
      <c r="W215" s="141">
        <f t="shared" si="106"/>
        <v>0</v>
      </c>
      <c r="X215" s="141">
        <f t="shared" si="99"/>
        <v>0</v>
      </c>
      <c r="Y215" s="141">
        <f t="shared" si="100"/>
        <v>0</v>
      </c>
      <c r="Z215" s="141">
        <f t="shared" si="97"/>
        <v>0</v>
      </c>
    </row>
    <row r="216" spans="1:26" x14ac:dyDescent="0.2">
      <c r="A216" s="17" t="s">
        <v>226</v>
      </c>
      <c r="B216" s="1">
        <v>41</v>
      </c>
      <c r="C216" s="25">
        <v>637</v>
      </c>
      <c r="D216" s="81" t="s">
        <v>313</v>
      </c>
      <c r="E216" s="61">
        <v>0</v>
      </c>
      <c r="F216" s="21">
        <v>0</v>
      </c>
      <c r="G216" s="21">
        <v>3300</v>
      </c>
      <c r="H216" s="21">
        <v>3300</v>
      </c>
      <c r="I216" s="64">
        <v>0</v>
      </c>
      <c r="J216" s="22">
        <f t="shared" si="109"/>
        <v>3300</v>
      </c>
      <c r="K216" s="21">
        <v>1630.8</v>
      </c>
      <c r="L216" s="123">
        <f t="shared" si="110"/>
        <v>49.418181818181814</v>
      </c>
      <c r="M216" s="141">
        <f t="shared" si="103"/>
        <v>0</v>
      </c>
      <c r="N216" s="141">
        <f t="shared" si="108"/>
        <v>0</v>
      </c>
      <c r="O216" s="141">
        <f t="shared" si="98"/>
        <v>0</v>
      </c>
      <c r="P216" s="141">
        <f t="shared" si="104"/>
        <v>0</v>
      </c>
      <c r="Q216" s="141">
        <f t="shared" si="91"/>
        <v>0</v>
      </c>
      <c r="R216" s="141">
        <f t="shared" si="105"/>
        <v>0</v>
      </c>
      <c r="S216" s="141">
        <f t="shared" si="96"/>
        <v>0</v>
      </c>
      <c r="T216" s="141">
        <f t="shared" si="85"/>
        <v>0</v>
      </c>
      <c r="U216" s="141">
        <f t="shared" si="86"/>
        <v>0</v>
      </c>
      <c r="V216" s="141">
        <f t="shared" si="101"/>
        <v>0</v>
      </c>
      <c r="W216" s="141">
        <f t="shared" si="106"/>
        <v>0</v>
      </c>
      <c r="X216" s="141">
        <f t="shared" si="99"/>
        <v>0</v>
      </c>
      <c r="Y216" s="141">
        <f t="shared" si="100"/>
        <v>0</v>
      </c>
      <c r="Z216" s="141">
        <f t="shared" si="97"/>
        <v>0</v>
      </c>
    </row>
    <row r="217" spans="1:26" x14ac:dyDescent="0.2">
      <c r="A217" s="17" t="s">
        <v>226</v>
      </c>
      <c r="B217" s="1">
        <v>41</v>
      </c>
      <c r="C217" s="197" t="s">
        <v>214</v>
      </c>
      <c r="D217" s="201"/>
      <c r="E217" s="46">
        <f>SUM(E213:E216)</f>
        <v>29414.639999999999</v>
      </c>
      <c r="F217" s="64">
        <f>SUM(F213:F216)</f>
        <v>55282.8</v>
      </c>
      <c r="G217" s="46">
        <f>SUM(G213:G216)</f>
        <v>59150</v>
      </c>
      <c r="H217" s="46">
        <f>SUM(H213:H216)</f>
        <v>59150</v>
      </c>
      <c r="I217" s="46">
        <f>SUM(I213:I216)</f>
        <v>0</v>
      </c>
      <c r="J217" s="22">
        <f t="shared" si="109"/>
        <v>59150</v>
      </c>
      <c r="K217" s="64">
        <f>SUM(K213:K216)</f>
        <v>21289.8</v>
      </c>
      <c r="L217" s="123">
        <f t="shared" si="110"/>
        <v>35.992899408284025</v>
      </c>
      <c r="M217" s="141">
        <f t="shared" si="103"/>
        <v>0</v>
      </c>
      <c r="N217" s="141">
        <f t="shared" si="108"/>
        <v>0</v>
      </c>
      <c r="O217" s="141">
        <f t="shared" si="98"/>
        <v>0</v>
      </c>
      <c r="P217" s="141">
        <f t="shared" si="104"/>
        <v>0</v>
      </c>
      <c r="Q217" s="141">
        <f t="shared" si="91"/>
        <v>0</v>
      </c>
      <c r="R217" s="141">
        <f>IF(B218="Kapitálový rozpočet",E218,0)</f>
        <v>0</v>
      </c>
      <c r="S217" s="141">
        <f t="shared" si="96"/>
        <v>0</v>
      </c>
      <c r="T217" s="141">
        <f t="shared" si="85"/>
        <v>0</v>
      </c>
      <c r="U217" s="141">
        <f t="shared" si="86"/>
        <v>0</v>
      </c>
      <c r="V217" s="141">
        <f t="shared" si="101"/>
        <v>0</v>
      </c>
      <c r="W217" s="141">
        <f t="shared" si="106"/>
        <v>0</v>
      </c>
      <c r="X217" s="141">
        <f t="shared" si="99"/>
        <v>0</v>
      </c>
      <c r="Y217" s="141">
        <f t="shared" si="100"/>
        <v>0</v>
      </c>
      <c r="Z217" s="141">
        <f t="shared" si="97"/>
        <v>0</v>
      </c>
    </row>
    <row r="218" spans="1:26" x14ac:dyDescent="0.2">
      <c r="A218" s="17" t="s">
        <v>226</v>
      </c>
      <c r="B218" s="201" t="s">
        <v>5</v>
      </c>
      <c r="C218" s="201"/>
      <c r="D218" s="201"/>
      <c r="E218" s="64">
        <f>SUM(E217)</f>
        <v>29414.639999999999</v>
      </c>
      <c r="F218" s="64">
        <f>SUM(F217)</f>
        <v>55282.8</v>
      </c>
      <c r="G218" s="64">
        <f>SUM(G217)</f>
        <v>59150</v>
      </c>
      <c r="H218" s="64">
        <f>SUM(H217)</f>
        <v>59150</v>
      </c>
      <c r="I218" s="64">
        <f>SUM(I217)</f>
        <v>0</v>
      </c>
      <c r="J218" s="22">
        <f t="shared" si="109"/>
        <v>59150</v>
      </c>
      <c r="K218" s="64">
        <f>SUM(K217)</f>
        <v>21289.8</v>
      </c>
      <c r="L218" s="123">
        <f t="shared" si="110"/>
        <v>35.992899408284025</v>
      </c>
      <c r="M218" s="141">
        <f t="shared" si="103"/>
        <v>29414.639999999999</v>
      </c>
      <c r="N218" s="141">
        <f t="shared" si="108"/>
        <v>55282.8</v>
      </c>
      <c r="O218" s="141">
        <f t="shared" si="98"/>
        <v>0</v>
      </c>
      <c r="P218" s="141">
        <f t="shared" si="104"/>
        <v>59150</v>
      </c>
      <c r="Q218" s="141">
        <f t="shared" si="91"/>
        <v>0</v>
      </c>
      <c r="S218" s="141">
        <f t="shared" si="96"/>
        <v>0</v>
      </c>
      <c r="T218" s="141">
        <f t="shared" si="85"/>
        <v>0</v>
      </c>
      <c r="U218" s="141">
        <f t="shared" si="86"/>
        <v>59150</v>
      </c>
      <c r="V218" s="141">
        <f t="shared" si="101"/>
        <v>0</v>
      </c>
      <c r="W218" s="141">
        <f t="shared" si="106"/>
        <v>21289.8</v>
      </c>
      <c r="X218" s="141">
        <f t="shared" si="99"/>
        <v>0</v>
      </c>
      <c r="Y218" s="141">
        <f t="shared" si="100"/>
        <v>59150</v>
      </c>
      <c r="Z218" s="141">
        <f t="shared" si="97"/>
        <v>0</v>
      </c>
    </row>
    <row r="219" spans="1:26" ht="14.25" thickTop="1" thickBot="1" x14ac:dyDescent="0.25">
      <c r="A219" s="194" t="s">
        <v>81</v>
      </c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6"/>
      <c r="M219" s="141">
        <f t="shared" si="103"/>
        <v>0</v>
      </c>
      <c r="N219" s="141">
        <f t="shared" si="108"/>
        <v>0</v>
      </c>
      <c r="O219" s="141">
        <f t="shared" si="98"/>
        <v>0</v>
      </c>
      <c r="P219" s="141">
        <f t="shared" si="104"/>
        <v>0</v>
      </c>
      <c r="Q219" s="141">
        <f t="shared" si="91"/>
        <v>0</v>
      </c>
      <c r="R219" s="141">
        <f t="shared" ref="R219:R239" si="111">IF(B219="Kapitálový rozpočet",E219,0)</f>
        <v>0</v>
      </c>
      <c r="S219" s="141">
        <f t="shared" si="96"/>
        <v>0</v>
      </c>
      <c r="T219" s="141">
        <f t="shared" si="85"/>
        <v>0</v>
      </c>
      <c r="U219" s="141">
        <f t="shared" si="86"/>
        <v>0</v>
      </c>
      <c r="V219" s="141">
        <f t="shared" si="101"/>
        <v>0</v>
      </c>
      <c r="W219" s="141">
        <f t="shared" si="106"/>
        <v>0</v>
      </c>
      <c r="X219" s="141">
        <f t="shared" si="99"/>
        <v>0</v>
      </c>
      <c r="Y219" s="141">
        <f t="shared" si="100"/>
        <v>0</v>
      </c>
      <c r="Z219" s="141">
        <f t="shared" si="97"/>
        <v>0</v>
      </c>
    </row>
    <row r="220" spans="1:26" ht="13.5" thickTop="1" x14ac:dyDescent="0.2">
      <c r="A220" s="207" t="s">
        <v>82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9"/>
      <c r="M220" s="141">
        <f t="shared" si="103"/>
        <v>0</v>
      </c>
      <c r="N220" s="141">
        <f t="shared" si="108"/>
        <v>0</v>
      </c>
      <c r="O220" s="141">
        <f t="shared" si="98"/>
        <v>0</v>
      </c>
      <c r="P220" s="141">
        <f t="shared" si="104"/>
        <v>0</v>
      </c>
      <c r="Q220" s="141">
        <f t="shared" si="91"/>
        <v>0</v>
      </c>
      <c r="R220" s="141">
        <f t="shared" si="111"/>
        <v>0</v>
      </c>
      <c r="S220" s="141">
        <f t="shared" si="96"/>
        <v>0</v>
      </c>
      <c r="T220" s="141">
        <f t="shared" si="85"/>
        <v>0</v>
      </c>
      <c r="U220" s="141">
        <f t="shared" si="86"/>
        <v>0</v>
      </c>
      <c r="V220" s="141">
        <f t="shared" si="101"/>
        <v>0</v>
      </c>
      <c r="W220" s="141">
        <f t="shared" si="106"/>
        <v>0</v>
      </c>
      <c r="X220" s="141">
        <f t="shared" si="99"/>
        <v>0</v>
      </c>
      <c r="Y220" s="141">
        <f t="shared" si="100"/>
        <v>0</v>
      </c>
      <c r="Z220" s="141">
        <f t="shared" si="97"/>
        <v>0</v>
      </c>
    </row>
    <row r="221" spans="1:26" x14ac:dyDescent="0.2">
      <c r="A221" s="2" t="s">
        <v>15</v>
      </c>
      <c r="B221" s="2">
        <v>111</v>
      </c>
      <c r="C221" s="2">
        <v>610</v>
      </c>
      <c r="D221" s="2" t="s">
        <v>47</v>
      </c>
      <c r="E221" s="22">
        <v>135.30000000000001</v>
      </c>
      <c r="F221" s="105">
        <v>134.61000000000001</v>
      </c>
      <c r="G221" s="22">
        <v>0</v>
      </c>
      <c r="H221" s="22">
        <v>134.1</v>
      </c>
      <c r="I221" s="22">
        <v>0</v>
      </c>
      <c r="J221" s="22">
        <f>SUM(H221:I221)</f>
        <v>134.1</v>
      </c>
      <c r="K221" s="105">
        <v>0</v>
      </c>
      <c r="L221" s="123">
        <f>vypocetPercent(J221,K221)</f>
        <v>0</v>
      </c>
      <c r="M221" s="141">
        <f t="shared" si="103"/>
        <v>0</v>
      </c>
      <c r="N221" s="141">
        <f t="shared" si="108"/>
        <v>0</v>
      </c>
      <c r="O221" s="141">
        <f t="shared" si="98"/>
        <v>0</v>
      </c>
      <c r="P221" s="141">
        <f t="shared" si="104"/>
        <v>0</v>
      </c>
      <c r="Q221" s="141">
        <f t="shared" si="91"/>
        <v>0</v>
      </c>
      <c r="R221" s="141">
        <f t="shared" si="111"/>
        <v>0</v>
      </c>
      <c r="S221" s="141">
        <f t="shared" si="96"/>
        <v>0</v>
      </c>
      <c r="T221" s="141">
        <f t="shared" si="85"/>
        <v>0</v>
      </c>
      <c r="U221" s="141">
        <f t="shared" si="86"/>
        <v>0</v>
      </c>
      <c r="V221" s="141">
        <f t="shared" si="101"/>
        <v>0</v>
      </c>
      <c r="W221" s="141">
        <f t="shared" si="106"/>
        <v>0</v>
      </c>
      <c r="X221" s="141">
        <f t="shared" si="99"/>
        <v>0</v>
      </c>
      <c r="Y221" s="141">
        <f t="shared" si="100"/>
        <v>0</v>
      </c>
      <c r="Z221" s="141">
        <f t="shared" si="97"/>
        <v>0</v>
      </c>
    </row>
    <row r="222" spans="1:26" x14ac:dyDescent="0.2">
      <c r="A222" s="2" t="s">
        <v>15</v>
      </c>
      <c r="B222" s="2">
        <v>111</v>
      </c>
      <c r="C222" s="2">
        <v>620</v>
      </c>
      <c r="D222" s="2" t="s">
        <v>31</v>
      </c>
      <c r="E222" s="22">
        <v>48</v>
      </c>
      <c r="F222" s="74">
        <v>47.05</v>
      </c>
      <c r="G222" s="21">
        <v>0</v>
      </c>
      <c r="H222" s="22">
        <v>46.86</v>
      </c>
      <c r="I222" s="22">
        <v>0</v>
      </c>
      <c r="J222" s="22">
        <f t="shared" ref="J222:J235" si="112">SUM(H222:I222)</f>
        <v>46.86</v>
      </c>
      <c r="K222" s="74">
        <v>0</v>
      </c>
      <c r="L222" s="123">
        <f t="shared" ref="L222:L235" si="113">vypocetPercent(J222,K222)</f>
        <v>0</v>
      </c>
      <c r="M222" s="141">
        <f t="shared" si="103"/>
        <v>0</v>
      </c>
      <c r="N222" s="141">
        <f t="shared" si="108"/>
        <v>0</v>
      </c>
      <c r="O222" s="141">
        <f t="shared" si="98"/>
        <v>0</v>
      </c>
      <c r="P222" s="141">
        <f t="shared" si="104"/>
        <v>0</v>
      </c>
      <c r="Q222" s="141">
        <f t="shared" si="91"/>
        <v>0</v>
      </c>
      <c r="R222" s="141">
        <f t="shared" si="111"/>
        <v>0</v>
      </c>
      <c r="S222" s="141">
        <f t="shared" si="96"/>
        <v>0</v>
      </c>
      <c r="T222" s="141">
        <f t="shared" si="85"/>
        <v>0</v>
      </c>
      <c r="U222" s="141">
        <f t="shared" si="86"/>
        <v>0</v>
      </c>
      <c r="V222" s="141">
        <f t="shared" si="101"/>
        <v>0</v>
      </c>
      <c r="W222" s="141">
        <f t="shared" si="106"/>
        <v>0</v>
      </c>
      <c r="X222" s="141">
        <f t="shared" si="99"/>
        <v>0</v>
      </c>
      <c r="Y222" s="141">
        <f t="shared" si="100"/>
        <v>0</v>
      </c>
      <c r="Z222" s="141">
        <f t="shared" si="97"/>
        <v>0</v>
      </c>
    </row>
    <row r="223" spans="1:26" x14ac:dyDescent="0.2">
      <c r="A223" s="2" t="s">
        <v>15</v>
      </c>
      <c r="B223" s="2">
        <v>111</v>
      </c>
      <c r="C223" s="187" t="s">
        <v>48</v>
      </c>
      <c r="D223" s="186"/>
      <c r="E223" s="21">
        <f>SUM(E221:E222)</f>
        <v>183.3</v>
      </c>
      <c r="F223" s="74">
        <f>SUM(F221:F222)</f>
        <v>181.66000000000003</v>
      </c>
      <c r="G223" s="21">
        <f>SUM(G221:G222)</f>
        <v>0</v>
      </c>
      <c r="H223" s="21">
        <f>SUM(H221:H222)</f>
        <v>180.95999999999998</v>
      </c>
      <c r="I223" s="40">
        <f>SUM(I221:I222)</f>
        <v>0</v>
      </c>
      <c r="J223" s="22">
        <f t="shared" si="112"/>
        <v>180.95999999999998</v>
      </c>
      <c r="K223" s="74">
        <f>SUM(K221:K222)</f>
        <v>0</v>
      </c>
      <c r="L223" s="123">
        <f t="shared" si="113"/>
        <v>0</v>
      </c>
      <c r="M223" s="141">
        <f t="shared" si="103"/>
        <v>0</v>
      </c>
      <c r="N223" s="141">
        <f t="shared" si="108"/>
        <v>0</v>
      </c>
      <c r="O223" s="141">
        <f t="shared" si="98"/>
        <v>0</v>
      </c>
      <c r="P223" s="141">
        <f t="shared" si="104"/>
        <v>0</v>
      </c>
      <c r="Q223" s="141">
        <f t="shared" si="91"/>
        <v>0</v>
      </c>
      <c r="R223" s="141">
        <f t="shared" si="111"/>
        <v>0</v>
      </c>
      <c r="S223" s="141">
        <f t="shared" si="96"/>
        <v>0</v>
      </c>
      <c r="T223" s="141">
        <f t="shared" si="85"/>
        <v>0</v>
      </c>
      <c r="U223" s="141">
        <f t="shared" si="86"/>
        <v>0</v>
      </c>
      <c r="V223" s="141">
        <f t="shared" si="101"/>
        <v>0</v>
      </c>
      <c r="W223" s="141">
        <f t="shared" si="106"/>
        <v>0</v>
      </c>
      <c r="X223" s="141">
        <f t="shared" si="99"/>
        <v>0</v>
      </c>
      <c r="Y223" s="141">
        <f t="shared" si="100"/>
        <v>0</v>
      </c>
      <c r="Z223" s="141">
        <f t="shared" si="97"/>
        <v>0</v>
      </c>
    </row>
    <row r="224" spans="1:26" x14ac:dyDescent="0.2">
      <c r="A224" s="2" t="s">
        <v>15</v>
      </c>
      <c r="B224" s="2">
        <v>41</v>
      </c>
      <c r="C224" s="2">
        <v>610</v>
      </c>
      <c r="D224" s="16" t="s">
        <v>314</v>
      </c>
      <c r="E224" s="22">
        <v>0</v>
      </c>
      <c r="F224" s="74">
        <v>0</v>
      </c>
      <c r="G224" s="21">
        <v>7400</v>
      </c>
      <c r="H224" s="21">
        <v>7400</v>
      </c>
      <c r="I224" s="111">
        <v>0</v>
      </c>
      <c r="J224" s="22">
        <f t="shared" si="112"/>
        <v>7400</v>
      </c>
      <c r="K224" s="74">
        <v>0</v>
      </c>
      <c r="L224" s="123">
        <f t="shared" si="113"/>
        <v>0</v>
      </c>
      <c r="O224" s="141">
        <f t="shared" si="98"/>
        <v>0</v>
      </c>
      <c r="T224" s="141">
        <f t="shared" si="85"/>
        <v>0</v>
      </c>
      <c r="U224" s="141">
        <f t="shared" si="86"/>
        <v>0</v>
      </c>
      <c r="V224" s="141">
        <f t="shared" si="101"/>
        <v>0</v>
      </c>
      <c r="X224" s="141">
        <f t="shared" si="99"/>
        <v>0</v>
      </c>
      <c r="Y224" s="141">
        <f t="shared" si="100"/>
        <v>0</v>
      </c>
      <c r="Z224" s="141">
        <f t="shared" si="97"/>
        <v>0</v>
      </c>
    </row>
    <row r="225" spans="1:26" x14ac:dyDescent="0.2">
      <c r="A225" s="2" t="s">
        <v>15</v>
      </c>
      <c r="B225" s="2">
        <v>41</v>
      </c>
      <c r="C225" s="2">
        <v>620</v>
      </c>
      <c r="D225" s="16" t="s">
        <v>315</v>
      </c>
      <c r="E225" s="22">
        <v>0</v>
      </c>
      <c r="F225" s="74">
        <v>0</v>
      </c>
      <c r="G225" s="21">
        <v>2600</v>
      </c>
      <c r="H225" s="21">
        <v>2600</v>
      </c>
      <c r="I225" s="111">
        <v>0</v>
      </c>
      <c r="J225" s="22">
        <f t="shared" si="112"/>
        <v>2600</v>
      </c>
      <c r="K225" s="74">
        <v>0</v>
      </c>
      <c r="L225" s="123">
        <f t="shared" si="113"/>
        <v>0</v>
      </c>
      <c r="O225" s="141">
        <f t="shared" si="98"/>
        <v>0</v>
      </c>
      <c r="T225" s="141">
        <f t="shared" si="85"/>
        <v>0</v>
      </c>
      <c r="U225" s="141">
        <f t="shared" si="86"/>
        <v>0</v>
      </c>
      <c r="V225" s="141">
        <f t="shared" si="101"/>
        <v>0</v>
      </c>
      <c r="X225" s="141">
        <f t="shared" si="99"/>
        <v>0</v>
      </c>
      <c r="Y225" s="141">
        <f t="shared" si="100"/>
        <v>0</v>
      </c>
      <c r="Z225" s="141">
        <f t="shared" si="97"/>
        <v>0</v>
      </c>
    </row>
    <row r="226" spans="1:26" x14ac:dyDescent="0.2">
      <c r="A226" s="2" t="s">
        <v>15</v>
      </c>
      <c r="B226" s="2">
        <v>41</v>
      </c>
      <c r="C226" s="2">
        <v>632</v>
      </c>
      <c r="D226" s="2" t="s">
        <v>37</v>
      </c>
      <c r="E226" s="22">
        <v>7412.33</v>
      </c>
      <c r="F226" s="21">
        <v>16409.84</v>
      </c>
      <c r="G226" s="21">
        <v>12000</v>
      </c>
      <c r="H226" s="21">
        <v>12000</v>
      </c>
      <c r="I226" s="111">
        <v>0</v>
      </c>
      <c r="J226" s="22">
        <f t="shared" si="112"/>
        <v>12000</v>
      </c>
      <c r="K226" s="21">
        <v>6140.94</v>
      </c>
      <c r="L226" s="123">
        <f t="shared" si="113"/>
        <v>51.174499999999995</v>
      </c>
      <c r="M226" s="141">
        <f t="shared" si="103"/>
        <v>0</v>
      </c>
      <c r="N226" s="141">
        <f t="shared" si="108"/>
        <v>0</v>
      </c>
      <c r="O226" s="141">
        <f t="shared" si="98"/>
        <v>0</v>
      </c>
      <c r="P226" s="141">
        <f t="shared" si="104"/>
        <v>0</v>
      </c>
      <c r="Q226" s="141">
        <f t="shared" si="91"/>
        <v>0</v>
      </c>
      <c r="R226" s="141">
        <f t="shared" si="111"/>
        <v>0</v>
      </c>
      <c r="S226" s="141">
        <f t="shared" si="96"/>
        <v>0</v>
      </c>
      <c r="T226" s="141">
        <f t="shared" si="85"/>
        <v>0</v>
      </c>
      <c r="U226" s="141">
        <f t="shared" si="86"/>
        <v>0</v>
      </c>
      <c r="V226" s="141">
        <f t="shared" si="101"/>
        <v>0</v>
      </c>
      <c r="W226" s="141">
        <f t="shared" si="106"/>
        <v>0</v>
      </c>
      <c r="X226" s="141">
        <f t="shared" si="99"/>
        <v>0</v>
      </c>
      <c r="Y226" s="141">
        <f t="shared" si="100"/>
        <v>0</v>
      </c>
      <c r="Z226" s="141">
        <f t="shared" si="97"/>
        <v>0</v>
      </c>
    </row>
    <row r="227" spans="1:26" x14ac:dyDescent="0.2">
      <c r="A227" s="2" t="s">
        <v>15</v>
      </c>
      <c r="B227" s="2">
        <v>41</v>
      </c>
      <c r="C227" s="2">
        <v>633</v>
      </c>
      <c r="D227" s="16" t="s">
        <v>138</v>
      </c>
      <c r="E227" s="22">
        <v>1141.21</v>
      </c>
      <c r="F227" s="22">
        <v>1687.16</v>
      </c>
      <c r="G227" s="22">
        <v>3500</v>
      </c>
      <c r="H227" s="22">
        <v>3500</v>
      </c>
      <c r="I227" s="111">
        <v>0</v>
      </c>
      <c r="J227" s="22">
        <f t="shared" si="112"/>
        <v>3500</v>
      </c>
      <c r="K227" s="37">
        <v>1338.84</v>
      </c>
      <c r="L227" s="123">
        <f t="shared" si="113"/>
        <v>38.252571428571429</v>
      </c>
      <c r="M227" s="141">
        <f t="shared" si="103"/>
        <v>0</v>
      </c>
      <c r="N227" s="141">
        <f t="shared" si="108"/>
        <v>0</v>
      </c>
      <c r="O227" s="141">
        <f t="shared" si="98"/>
        <v>0</v>
      </c>
      <c r="P227" s="141">
        <f t="shared" si="104"/>
        <v>0</v>
      </c>
      <c r="Q227" s="141">
        <f t="shared" si="91"/>
        <v>0</v>
      </c>
      <c r="R227" s="141">
        <f t="shared" si="111"/>
        <v>0</v>
      </c>
      <c r="S227" s="141">
        <f t="shared" si="96"/>
        <v>0</v>
      </c>
      <c r="T227" s="141">
        <f t="shared" si="85"/>
        <v>0</v>
      </c>
      <c r="U227" s="141">
        <f t="shared" si="86"/>
        <v>0</v>
      </c>
      <c r="V227" s="141">
        <f t="shared" si="101"/>
        <v>0</v>
      </c>
      <c r="W227" s="141">
        <f t="shared" si="106"/>
        <v>0</v>
      </c>
      <c r="X227" s="141">
        <f t="shared" si="99"/>
        <v>0</v>
      </c>
      <c r="Y227" s="141">
        <f t="shared" si="100"/>
        <v>0</v>
      </c>
      <c r="Z227" s="141">
        <f t="shared" si="97"/>
        <v>0</v>
      </c>
    </row>
    <row r="228" spans="1:26" x14ac:dyDescent="0.2">
      <c r="A228" s="2" t="s">
        <v>15</v>
      </c>
      <c r="B228" s="2">
        <v>41</v>
      </c>
      <c r="C228" s="2">
        <v>633</v>
      </c>
      <c r="D228" s="16" t="s">
        <v>316</v>
      </c>
      <c r="E228" s="22">
        <v>0</v>
      </c>
      <c r="F228" s="22">
        <v>274</v>
      </c>
      <c r="G228" s="22">
        <v>10000</v>
      </c>
      <c r="H228" s="22">
        <v>20000</v>
      </c>
      <c r="I228" s="111">
        <v>0</v>
      </c>
      <c r="J228" s="22">
        <f t="shared" si="112"/>
        <v>20000</v>
      </c>
      <c r="K228" s="22">
        <v>0</v>
      </c>
      <c r="L228" s="123">
        <f t="shared" si="113"/>
        <v>0</v>
      </c>
      <c r="O228" s="141">
        <f t="shared" si="98"/>
        <v>0</v>
      </c>
      <c r="T228" s="141">
        <f t="shared" si="85"/>
        <v>0</v>
      </c>
      <c r="U228" s="141">
        <f t="shared" si="86"/>
        <v>0</v>
      </c>
      <c r="V228" s="141">
        <f t="shared" si="101"/>
        <v>0</v>
      </c>
      <c r="X228" s="141">
        <f t="shared" si="99"/>
        <v>0</v>
      </c>
      <c r="Y228" s="141">
        <f t="shared" si="100"/>
        <v>0</v>
      </c>
      <c r="Z228" s="141">
        <f t="shared" si="97"/>
        <v>0</v>
      </c>
    </row>
    <row r="229" spans="1:26" x14ac:dyDescent="0.2">
      <c r="A229" s="2" t="s">
        <v>15</v>
      </c>
      <c r="B229" s="2">
        <v>41</v>
      </c>
      <c r="C229" s="2">
        <v>634</v>
      </c>
      <c r="D229" s="16" t="s">
        <v>317</v>
      </c>
      <c r="E229" s="22">
        <v>0</v>
      </c>
      <c r="F229" s="22">
        <v>0</v>
      </c>
      <c r="G229" s="22">
        <v>200</v>
      </c>
      <c r="H229" s="22">
        <v>200</v>
      </c>
      <c r="I229" s="111">
        <v>0</v>
      </c>
      <c r="J229" s="22">
        <f t="shared" si="112"/>
        <v>200</v>
      </c>
      <c r="K229" s="22">
        <v>0</v>
      </c>
      <c r="L229" s="123">
        <f t="shared" si="113"/>
        <v>0</v>
      </c>
      <c r="O229" s="141">
        <f t="shared" si="98"/>
        <v>0</v>
      </c>
      <c r="T229" s="141">
        <f t="shared" ref="T229:T292" si="114">IF(B229="Kapitálový rozpočet",I229,0)</f>
        <v>0</v>
      </c>
      <c r="U229" s="141">
        <f t="shared" ref="U229:U292" si="115">IF(B229="Bežný rozpočet",J229,0)</f>
        <v>0</v>
      </c>
      <c r="V229" s="141">
        <f t="shared" si="101"/>
        <v>0</v>
      </c>
      <c r="X229" s="141">
        <f t="shared" si="99"/>
        <v>0</v>
      </c>
      <c r="Y229" s="141">
        <f t="shared" si="100"/>
        <v>0</v>
      </c>
      <c r="Z229" s="141">
        <f t="shared" si="97"/>
        <v>0</v>
      </c>
    </row>
    <row r="230" spans="1:26" x14ac:dyDescent="0.2">
      <c r="A230" s="2" t="s">
        <v>15</v>
      </c>
      <c r="B230" s="2">
        <v>41</v>
      </c>
      <c r="C230" s="2">
        <v>636</v>
      </c>
      <c r="D230" s="16" t="s">
        <v>318</v>
      </c>
      <c r="E230" s="22">
        <v>0</v>
      </c>
      <c r="F230" s="22">
        <v>0</v>
      </c>
      <c r="G230" s="22">
        <v>2000</v>
      </c>
      <c r="H230" s="22">
        <v>2000</v>
      </c>
      <c r="I230" s="111">
        <v>0</v>
      </c>
      <c r="J230" s="22">
        <f t="shared" si="112"/>
        <v>2000</v>
      </c>
      <c r="K230" s="22">
        <v>0</v>
      </c>
      <c r="L230" s="123">
        <f t="shared" si="113"/>
        <v>0</v>
      </c>
      <c r="O230" s="141">
        <f t="shared" si="98"/>
        <v>0</v>
      </c>
      <c r="T230" s="141">
        <f t="shared" si="114"/>
        <v>0</v>
      </c>
      <c r="U230" s="141">
        <f t="shared" si="115"/>
        <v>0</v>
      </c>
      <c r="V230" s="141">
        <f t="shared" si="101"/>
        <v>0</v>
      </c>
      <c r="X230" s="141">
        <f t="shared" si="99"/>
        <v>0</v>
      </c>
      <c r="Y230" s="141">
        <f t="shared" si="100"/>
        <v>0</v>
      </c>
      <c r="Z230" s="141">
        <f t="shared" si="97"/>
        <v>0</v>
      </c>
    </row>
    <row r="231" spans="1:26" x14ac:dyDescent="0.2">
      <c r="A231" s="2" t="s">
        <v>15</v>
      </c>
      <c r="B231" s="2">
        <v>41</v>
      </c>
      <c r="C231" s="2">
        <v>635</v>
      </c>
      <c r="D231" s="17" t="s">
        <v>249</v>
      </c>
      <c r="E231" s="21">
        <v>1708.88</v>
      </c>
      <c r="F231" s="21">
        <v>0</v>
      </c>
      <c r="G231" s="21">
        <v>5000</v>
      </c>
      <c r="H231" s="21">
        <v>5000</v>
      </c>
      <c r="I231" s="32">
        <v>0</v>
      </c>
      <c r="J231" s="22">
        <f t="shared" si="112"/>
        <v>5000</v>
      </c>
      <c r="K231" s="21">
        <v>0</v>
      </c>
      <c r="L231" s="123">
        <f t="shared" si="113"/>
        <v>0</v>
      </c>
      <c r="M231" s="141">
        <f t="shared" si="103"/>
        <v>0</v>
      </c>
      <c r="N231" s="141">
        <f t="shared" si="108"/>
        <v>0</v>
      </c>
      <c r="O231" s="141">
        <f t="shared" si="98"/>
        <v>0</v>
      </c>
      <c r="P231" s="141">
        <f t="shared" si="104"/>
        <v>0</v>
      </c>
      <c r="Q231" s="141">
        <f t="shared" si="91"/>
        <v>0</v>
      </c>
      <c r="R231" s="141">
        <f t="shared" si="111"/>
        <v>0</v>
      </c>
      <c r="S231" s="141">
        <f t="shared" si="96"/>
        <v>0</v>
      </c>
      <c r="T231" s="141">
        <f t="shared" si="114"/>
        <v>0</v>
      </c>
      <c r="U231" s="141">
        <f t="shared" si="115"/>
        <v>0</v>
      </c>
      <c r="V231" s="141">
        <f t="shared" si="101"/>
        <v>0</v>
      </c>
      <c r="W231" s="141">
        <f t="shared" si="106"/>
        <v>0</v>
      </c>
      <c r="X231" s="141">
        <f t="shared" si="99"/>
        <v>0</v>
      </c>
      <c r="Y231" s="141">
        <f t="shared" si="100"/>
        <v>0</v>
      </c>
      <c r="Z231" s="141">
        <f t="shared" si="97"/>
        <v>0</v>
      </c>
    </row>
    <row r="232" spans="1:26" x14ac:dyDescent="0.2">
      <c r="A232" s="2" t="s">
        <v>15</v>
      </c>
      <c r="B232" s="2">
        <v>41</v>
      </c>
      <c r="C232" s="2">
        <v>637</v>
      </c>
      <c r="D232" s="16" t="s">
        <v>125</v>
      </c>
      <c r="E232" s="37">
        <v>240</v>
      </c>
      <c r="F232" s="22">
        <v>900</v>
      </c>
      <c r="G232" s="22">
        <v>0</v>
      </c>
      <c r="H232" s="22">
        <v>0</v>
      </c>
      <c r="I232" s="111">
        <v>0</v>
      </c>
      <c r="J232" s="22">
        <f t="shared" si="112"/>
        <v>0</v>
      </c>
      <c r="K232" s="22">
        <v>0</v>
      </c>
      <c r="L232" s="123">
        <f t="shared" si="113"/>
        <v>0</v>
      </c>
      <c r="M232" s="141">
        <f t="shared" si="103"/>
        <v>0</v>
      </c>
      <c r="N232" s="141">
        <f t="shared" si="108"/>
        <v>0</v>
      </c>
      <c r="O232" s="141">
        <f t="shared" si="98"/>
        <v>0</v>
      </c>
      <c r="P232" s="141">
        <f t="shared" si="104"/>
        <v>0</v>
      </c>
      <c r="Q232" s="141">
        <f t="shared" si="91"/>
        <v>0</v>
      </c>
      <c r="R232" s="141">
        <f t="shared" si="111"/>
        <v>0</v>
      </c>
      <c r="S232" s="141">
        <f t="shared" si="96"/>
        <v>0</v>
      </c>
      <c r="T232" s="141">
        <f t="shared" si="114"/>
        <v>0</v>
      </c>
      <c r="U232" s="141">
        <f t="shared" si="115"/>
        <v>0</v>
      </c>
      <c r="V232" s="141">
        <f t="shared" si="101"/>
        <v>0</v>
      </c>
      <c r="W232" s="141">
        <f t="shared" si="106"/>
        <v>0</v>
      </c>
      <c r="X232" s="141">
        <f t="shared" si="99"/>
        <v>0</v>
      </c>
      <c r="Y232" s="141">
        <f t="shared" si="100"/>
        <v>0</v>
      </c>
      <c r="Z232" s="141">
        <f t="shared" si="97"/>
        <v>0</v>
      </c>
    </row>
    <row r="233" spans="1:26" x14ac:dyDescent="0.2">
      <c r="A233" s="2" t="s">
        <v>15</v>
      </c>
      <c r="B233" s="2">
        <v>41</v>
      </c>
      <c r="C233" s="2">
        <v>637</v>
      </c>
      <c r="D233" s="16" t="s">
        <v>319</v>
      </c>
      <c r="E233" s="37">
        <v>0</v>
      </c>
      <c r="F233" s="22">
        <v>0</v>
      </c>
      <c r="G233" s="22">
        <v>1000</v>
      </c>
      <c r="H233" s="22">
        <v>1000</v>
      </c>
      <c r="I233" s="111">
        <v>0</v>
      </c>
      <c r="J233" s="22">
        <f t="shared" si="112"/>
        <v>1000</v>
      </c>
      <c r="K233" s="22">
        <v>0</v>
      </c>
      <c r="L233" s="123">
        <f t="shared" si="113"/>
        <v>0</v>
      </c>
      <c r="O233" s="141">
        <f t="shared" si="98"/>
        <v>0</v>
      </c>
      <c r="T233" s="141">
        <f t="shared" si="114"/>
        <v>0</v>
      </c>
      <c r="U233" s="141">
        <f t="shared" si="115"/>
        <v>0</v>
      </c>
      <c r="V233" s="141">
        <f t="shared" si="101"/>
        <v>0</v>
      </c>
      <c r="X233" s="141">
        <f t="shared" si="99"/>
        <v>0</v>
      </c>
      <c r="Y233" s="141">
        <f t="shared" si="100"/>
        <v>0</v>
      </c>
      <c r="Z233" s="141">
        <f t="shared" si="97"/>
        <v>0</v>
      </c>
    </row>
    <row r="234" spans="1:26" x14ac:dyDescent="0.2">
      <c r="A234" s="2" t="s">
        <v>15</v>
      </c>
      <c r="B234" s="2">
        <v>41</v>
      </c>
      <c r="C234" s="2">
        <v>644</v>
      </c>
      <c r="D234" s="2" t="s">
        <v>63</v>
      </c>
      <c r="E234" s="22">
        <v>2808</v>
      </c>
      <c r="F234" s="22">
        <v>2894.4</v>
      </c>
      <c r="G234" s="22">
        <v>2900</v>
      </c>
      <c r="H234" s="22">
        <v>2950</v>
      </c>
      <c r="I234" s="37">
        <v>0</v>
      </c>
      <c r="J234" s="22">
        <f t="shared" si="112"/>
        <v>2950</v>
      </c>
      <c r="K234" s="22">
        <v>983.04</v>
      </c>
      <c r="L234" s="123">
        <f t="shared" si="113"/>
        <v>33.323389830508475</v>
      </c>
      <c r="M234" s="141">
        <f t="shared" si="103"/>
        <v>0</v>
      </c>
      <c r="N234" s="141">
        <f t="shared" si="108"/>
        <v>0</v>
      </c>
      <c r="O234" s="141">
        <f t="shared" si="98"/>
        <v>0</v>
      </c>
      <c r="P234" s="141">
        <f t="shared" si="104"/>
        <v>0</v>
      </c>
      <c r="Q234" s="141">
        <f t="shared" si="91"/>
        <v>0</v>
      </c>
      <c r="R234" s="141">
        <f t="shared" si="111"/>
        <v>0</v>
      </c>
      <c r="S234" s="141">
        <f t="shared" si="96"/>
        <v>0</v>
      </c>
      <c r="T234" s="141">
        <f t="shared" si="114"/>
        <v>0</v>
      </c>
      <c r="U234" s="141">
        <f t="shared" si="115"/>
        <v>0</v>
      </c>
      <c r="V234" s="141">
        <f t="shared" si="101"/>
        <v>0</v>
      </c>
      <c r="W234" s="141">
        <f t="shared" si="106"/>
        <v>0</v>
      </c>
      <c r="X234" s="141">
        <f t="shared" si="99"/>
        <v>0</v>
      </c>
      <c r="Y234" s="141">
        <f t="shared" si="100"/>
        <v>0</v>
      </c>
      <c r="Z234" s="141">
        <f t="shared" si="97"/>
        <v>0</v>
      </c>
    </row>
    <row r="235" spans="1:26" x14ac:dyDescent="0.2">
      <c r="A235" s="3" t="s">
        <v>15</v>
      </c>
      <c r="B235" s="188" t="s">
        <v>5</v>
      </c>
      <c r="C235" s="189"/>
      <c r="D235" s="190"/>
      <c r="E235" s="30">
        <f>SUM(E224:E234,E223,)</f>
        <v>13493.720000000001</v>
      </c>
      <c r="F235" s="30">
        <f>SUM(F224:F234,F223,)</f>
        <v>22347.06</v>
      </c>
      <c r="G235" s="30">
        <f>SUM(G224:G234,G223,)</f>
        <v>46600</v>
      </c>
      <c r="H235" s="30">
        <f t="shared" ref="H235:I235" si="116">SUM(H224:H234,H223,)</f>
        <v>56830.96</v>
      </c>
      <c r="I235" s="51">
        <f t="shared" si="116"/>
        <v>0</v>
      </c>
      <c r="J235" s="22">
        <f t="shared" si="112"/>
        <v>56830.96</v>
      </c>
      <c r="K235" s="30">
        <f>SUM(K226:K234,K223,)</f>
        <v>8462.82</v>
      </c>
      <c r="L235" s="123">
        <f t="shared" si="113"/>
        <v>14.891214225485545</v>
      </c>
      <c r="M235" s="141">
        <f t="shared" si="103"/>
        <v>13493.720000000001</v>
      </c>
      <c r="N235" s="141">
        <f t="shared" si="108"/>
        <v>22347.06</v>
      </c>
      <c r="O235" s="141">
        <f t="shared" si="98"/>
        <v>0</v>
      </c>
      <c r="P235" s="141">
        <f t="shared" si="104"/>
        <v>46600</v>
      </c>
      <c r="Q235" s="141">
        <f t="shared" si="91"/>
        <v>0</v>
      </c>
      <c r="R235" s="141">
        <f t="shared" si="111"/>
        <v>0</v>
      </c>
      <c r="S235" s="141">
        <f t="shared" si="96"/>
        <v>0</v>
      </c>
      <c r="T235" s="141">
        <f t="shared" si="114"/>
        <v>0</v>
      </c>
      <c r="U235" s="141">
        <f t="shared" si="115"/>
        <v>56830.96</v>
      </c>
      <c r="V235" s="141">
        <f t="shared" si="101"/>
        <v>0</v>
      </c>
      <c r="W235" s="141">
        <f t="shared" si="106"/>
        <v>8462.82</v>
      </c>
      <c r="X235" s="141">
        <f t="shared" si="99"/>
        <v>0</v>
      </c>
      <c r="Y235" s="141">
        <f t="shared" si="100"/>
        <v>56830.96</v>
      </c>
      <c r="Z235" s="141">
        <f t="shared" si="97"/>
        <v>0</v>
      </c>
    </row>
    <row r="236" spans="1:26" ht="14.25" thickTop="1" thickBot="1" x14ac:dyDescent="0.25">
      <c r="A236" s="194" t="s">
        <v>170</v>
      </c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6"/>
      <c r="M236" s="141">
        <f t="shared" si="103"/>
        <v>0</v>
      </c>
      <c r="N236" s="141">
        <f t="shared" si="108"/>
        <v>0</v>
      </c>
      <c r="O236" s="141">
        <f t="shared" si="98"/>
        <v>0</v>
      </c>
      <c r="P236" s="141">
        <f t="shared" si="104"/>
        <v>0</v>
      </c>
      <c r="Q236" s="141">
        <f t="shared" si="91"/>
        <v>0</v>
      </c>
      <c r="R236" s="141">
        <f t="shared" si="111"/>
        <v>0</v>
      </c>
      <c r="S236" s="141">
        <f t="shared" si="96"/>
        <v>0</v>
      </c>
      <c r="T236" s="141">
        <f t="shared" si="114"/>
        <v>0</v>
      </c>
      <c r="U236" s="141">
        <f t="shared" si="115"/>
        <v>0</v>
      </c>
      <c r="V236" s="141">
        <f t="shared" si="101"/>
        <v>0</v>
      </c>
      <c r="W236" s="141">
        <f t="shared" si="106"/>
        <v>0</v>
      </c>
      <c r="X236" s="141">
        <f t="shared" si="99"/>
        <v>0</v>
      </c>
      <c r="Y236" s="141">
        <f t="shared" si="100"/>
        <v>0</v>
      </c>
      <c r="Z236" s="141">
        <f t="shared" si="97"/>
        <v>0</v>
      </c>
    </row>
    <row r="237" spans="1:26" ht="13.5" thickTop="1" x14ac:dyDescent="0.2">
      <c r="A237" s="207" t="s">
        <v>212</v>
      </c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9"/>
      <c r="M237" s="141">
        <f t="shared" si="103"/>
        <v>0</v>
      </c>
      <c r="N237" s="141">
        <f t="shared" si="108"/>
        <v>0</v>
      </c>
      <c r="O237" s="141">
        <f t="shared" si="98"/>
        <v>0</v>
      </c>
      <c r="P237" s="141">
        <f t="shared" si="104"/>
        <v>0</v>
      </c>
      <c r="Q237" s="141">
        <f t="shared" si="91"/>
        <v>0</v>
      </c>
      <c r="R237" s="141">
        <f t="shared" si="111"/>
        <v>0</v>
      </c>
      <c r="S237" s="141">
        <f t="shared" si="96"/>
        <v>0</v>
      </c>
      <c r="T237" s="141">
        <f t="shared" si="114"/>
        <v>0</v>
      </c>
      <c r="U237" s="141">
        <f t="shared" si="115"/>
        <v>0</v>
      </c>
      <c r="V237" s="141">
        <f t="shared" si="101"/>
        <v>0</v>
      </c>
      <c r="W237" s="141">
        <f t="shared" si="106"/>
        <v>0</v>
      </c>
      <c r="X237" s="141">
        <f t="shared" si="99"/>
        <v>0</v>
      </c>
      <c r="Y237" s="141">
        <f t="shared" si="100"/>
        <v>0</v>
      </c>
      <c r="Z237" s="141">
        <f t="shared" si="97"/>
        <v>0</v>
      </c>
    </row>
    <row r="238" spans="1:26" x14ac:dyDescent="0.2">
      <c r="A238" s="29" t="s">
        <v>16</v>
      </c>
      <c r="B238" s="16" t="s">
        <v>158</v>
      </c>
      <c r="C238" s="2">
        <v>620</v>
      </c>
      <c r="D238" s="2" t="s">
        <v>126</v>
      </c>
      <c r="E238" s="22">
        <v>5.62</v>
      </c>
      <c r="F238" s="22">
        <v>0</v>
      </c>
      <c r="G238" s="22">
        <v>0</v>
      </c>
      <c r="H238" s="22">
        <v>0</v>
      </c>
      <c r="I238" s="22">
        <v>0</v>
      </c>
      <c r="J238" s="22">
        <f>SUM(H238:I238)</f>
        <v>0</v>
      </c>
      <c r="K238" s="22">
        <v>0</v>
      </c>
      <c r="L238" s="123">
        <f>vypocetPercent(J238,K238)</f>
        <v>0</v>
      </c>
      <c r="M238" s="141">
        <f t="shared" si="103"/>
        <v>0</v>
      </c>
      <c r="N238" s="141">
        <f t="shared" si="108"/>
        <v>0</v>
      </c>
      <c r="O238" s="141">
        <f t="shared" si="98"/>
        <v>0</v>
      </c>
      <c r="P238" s="141">
        <f t="shared" si="104"/>
        <v>0</v>
      </c>
      <c r="Q238" s="141">
        <f t="shared" si="91"/>
        <v>0</v>
      </c>
      <c r="R238" s="141">
        <f t="shared" si="111"/>
        <v>0</v>
      </c>
      <c r="S238" s="141">
        <f t="shared" si="96"/>
        <v>0</v>
      </c>
      <c r="T238" s="141">
        <f t="shared" si="114"/>
        <v>0</v>
      </c>
      <c r="U238" s="141">
        <f t="shared" si="115"/>
        <v>0</v>
      </c>
      <c r="V238" s="141">
        <f t="shared" si="101"/>
        <v>0</v>
      </c>
      <c r="W238" s="141">
        <f t="shared" si="106"/>
        <v>0</v>
      </c>
      <c r="X238" s="141">
        <f t="shared" si="99"/>
        <v>0</v>
      </c>
      <c r="Y238" s="141">
        <f t="shared" si="100"/>
        <v>0</v>
      </c>
      <c r="Z238" s="141">
        <f t="shared" si="97"/>
        <v>0</v>
      </c>
    </row>
    <row r="239" spans="1:26" x14ac:dyDescent="0.2">
      <c r="A239" s="29" t="s">
        <v>16</v>
      </c>
      <c r="B239" s="16" t="s">
        <v>158</v>
      </c>
      <c r="C239" s="2">
        <v>637</v>
      </c>
      <c r="D239" s="16" t="s">
        <v>159</v>
      </c>
      <c r="E239" s="22">
        <v>133.37</v>
      </c>
      <c r="F239" s="22">
        <v>0</v>
      </c>
      <c r="G239" s="22">
        <v>0</v>
      </c>
      <c r="H239" s="22">
        <v>0</v>
      </c>
      <c r="I239" s="22">
        <v>0</v>
      </c>
      <c r="J239" s="22">
        <f t="shared" ref="J239:J267" si="117">SUM(H239:I239)</f>
        <v>0</v>
      </c>
      <c r="K239" s="22">
        <v>0</v>
      </c>
      <c r="L239" s="123">
        <f t="shared" ref="L239:L245" si="118">vypocetPercent(J239,K239)</f>
        <v>0</v>
      </c>
      <c r="M239" s="141">
        <f t="shared" si="103"/>
        <v>0</v>
      </c>
      <c r="N239" s="141">
        <f t="shared" si="108"/>
        <v>0</v>
      </c>
      <c r="O239" s="141">
        <f t="shared" si="98"/>
        <v>0</v>
      </c>
      <c r="P239" s="141">
        <f t="shared" si="104"/>
        <v>0</v>
      </c>
      <c r="Q239" s="141">
        <f t="shared" si="91"/>
        <v>0</v>
      </c>
      <c r="R239" s="141">
        <f t="shared" si="111"/>
        <v>0</v>
      </c>
      <c r="S239" s="141">
        <f t="shared" si="96"/>
        <v>0</v>
      </c>
      <c r="T239" s="141">
        <f t="shared" si="114"/>
        <v>0</v>
      </c>
      <c r="U239" s="141">
        <f t="shared" si="115"/>
        <v>0</v>
      </c>
      <c r="V239" s="141">
        <f t="shared" si="101"/>
        <v>0</v>
      </c>
      <c r="W239" s="141">
        <f t="shared" si="106"/>
        <v>0</v>
      </c>
      <c r="X239" s="141">
        <f t="shared" si="99"/>
        <v>0</v>
      </c>
      <c r="Y239" s="141">
        <f t="shared" si="100"/>
        <v>0</v>
      </c>
      <c r="Z239" s="141">
        <f t="shared" si="97"/>
        <v>0</v>
      </c>
    </row>
    <row r="240" spans="1:26" x14ac:dyDescent="0.2">
      <c r="A240" s="29" t="s">
        <v>16</v>
      </c>
      <c r="B240" s="16" t="s">
        <v>158</v>
      </c>
      <c r="C240" s="183" t="s">
        <v>288</v>
      </c>
      <c r="D240" s="186"/>
      <c r="E240" s="22">
        <f>SUM(E238:E239)</f>
        <v>138.99</v>
      </c>
      <c r="F240" s="22">
        <f>SUM(F238:F239)</f>
        <v>0</v>
      </c>
      <c r="G240" s="22">
        <f t="shared" ref="G240:I240" si="119">SUM(G238:G239)</f>
        <v>0</v>
      </c>
      <c r="H240" s="22">
        <f t="shared" si="119"/>
        <v>0</v>
      </c>
      <c r="I240" s="22">
        <f t="shared" si="119"/>
        <v>0</v>
      </c>
      <c r="J240" s="22">
        <f t="shared" si="117"/>
        <v>0</v>
      </c>
      <c r="K240" s="22">
        <f>SUM(K238:K239)</f>
        <v>0</v>
      </c>
      <c r="L240" s="123">
        <f t="shared" si="118"/>
        <v>0</v>
      </c>
      <c r="M240" s="141">
        <f t="shared" si="103"/>
        <v>0</v>
      </c>
      <c r="N240" s="141">
        <f t="shared" si="108"/>
        <v>0</v>
      </c>
      <c r="O240" s="141">
        <f t="shared" si="98"/>
        <v>0</v>
      </c>
      <c r="Q240" s="141">
        <f t="shared" si="91"/>
        <v>0</v>
      </c>
      <c r="T240" s="141">
        <f t="shared" si="114"/>
        <v>0</v>
      </c>
      <c r="U240" s="141">
        <f t="shared" si="115"/>
        <v>0</v>
      </c>
      <c r="V240" s="141">
        <f t="shared" si="101"/>
        <v>0</v>
      </c>
      <c r="X240" s="141">
        <f t="shared" si="99"/>
        <v>0</v>
      </c>
      <c r="Y240" s="141">
        <f t="shared" si="100"/>
        <v>0</v>
      </c>
      <c r="Z240" s="141">
        <f t="shared" si="97"/>
        <v>0</v>
      </c>
    </row>
    <row r="241" spans="1:28" x14ac:dyDescent="0.2">
      <c r="A241" s="16" t="s">
        <v>16</v>
      </c>
      <c r="B241" s="2">
        <v>20</v>
      </c>
      <c r="C241" s="2">
        <v>610</v>
      </c>
      <c r="D241" s="16" t="s">
        <v>233</v>
      </c>
      <c r="E241" s="22">
        <v>0</v>
      </c>
      <c r="F241" s="22">
        <v>6464.05</v>
      </c>
      <c r="G241" s="22">
        <v>0</v>
      </c>
      <c r="H241" s="22">
        <v>0</v>
      </c>
      <c r="I241" s="37">
        <v>0</v>
      </c>
      <c r="J241" s="22">
        <f t="shared" si="117"/>
        <v>0</v>
      </c>
      <c r="K241" s="22">
        <v>0</v>
      </c>
      <c r="L241" s="123">
        <f t="shared" si="118"/>
        <v>0</v>
      </c>
      <c r="M241" s="141">
        <f t="shared" si="103"/>
        <v>0</v>
      </c>
      <c r="N241" s="141">
        <f t="shared" si="108"/>
        <v>0</v>
      </c>
      <c r="O241" s="141">
        <f t="shared" si="98"/>
        <v>0</v>
      </c>
      <c r="Q241" s="141">
        <f t="shared" si="91"/>
        <v>0</v>
      </c>
      <c r="T241" s="141">
        <f t="shared" si="114"/>
        <v>0</v>
      </c>
      <c r="U241" s="141">
        <f t="shared" si="115"/>
        <v>0</v>
      </c>
      <c r="V241" s="141">
        <f t="shared" si="101"/>
        <v>0</v>
      </c>
      <c r="X241" s="141">
        <f t="shared" si="99"/>
        <v>0</v>
      </c>
      <c r="Y241" s="141">
        <f t="shared" si="100"/>
        <v>0</v>
      </c>
      <c r="Z241" s="141">
        <f t="shared" si="97"/>
        <v>0</v>
      </c>
    </row>
    <row r="242" spans="1:28" x14ac:dyDescent="0.2">
      <c r="A242" s="16" t="s">
        <v>16</v>
      </c>
      <c r="B242" s="2">
        <v>20</v>
      </c>
      <c r="C242" s="2">
        <v>620</v>
      </c>
      <c r="D242" s="16" t="s">
        <v>31</v>
      </c>
      <c r="E242" s="22">
        <v>0</v>
      </c>
      <c r="F242" s="22">
        <v>2489.77</v>
      </c>
      <c r="G242" s="22">
        <v>0</v>
      </c>
      <c r="H242" s="22">
        <v>0</v>
      </c>
      <c r="I242" s="37">
        <v>0</v>
      </c>
      <c r="J242" s="22">
        <f t="shared" si="117"/>
        <v>0</v>
      </c>
      <c r="K242" s="22">
        <v>0</v>
      </c>
      <c r="L242" s="123">
        <f t="shared" si="118"/>
        <v>0</v>
      </c>
      <c r="M242" s="141">
        <f t="shared" si="103"/>
        <v>0</v>
      </c>
      <c r="N242" s="141">
        <f t="shared" si="108"/>
        <v>0</v>
      </c>
      <c r="O242" s="141">
        <f t="shared" si="98"/>
        <v>0</v>
      </c>
      <c r="Q242" s="141">
        <f t="shared" si="91"/>
        <v>0</v>
      </c>
      <c r="T242" s="141">
        <f t="shared" si="114"/>
        <v>0</v>
      </c>
      <c r="U242" s="141">
        <f t="shared" si="115"/>
        <v>0</v>
      </c>
      <c r="V242" s="141">
        <f t="shared" si="101"/>
        <v>0</v>
      </c>
      <c r="X242" s="141">
        <f t="shared" si="99"/>
        <v>0</v>
      </c>
      <c r="Y242" s="141">
        <f t="shared" si="100"/>
        <v>0</v>
      </c>
      <c r="Z242" s="141">
        <f t="shared" si="97"/>
        <v>0</v>
      </c>
    </row>
    <row r="243" spans="1:28" x14ac:dyDescent="0.2">
      <c r="A243" s="16" t="s">
        <v>16</v>
      </c>
      <c r="B243" s="2">
        <v>20</v>
      </c>
      <c r="C243" s="183" t="s">
        <v>283</v>
      </c>
      <c r="D243" s="186"/>
      <c r="E243" s="22">
        <f>SUM(E241:E242)</f>
        <v>0</v>
      </c>
      <c r="F243" s="22">
        <f>SUM(F241:F242)</f>
        <v>8953.82</v>
      </c>
      <c r="G243" s="22">
        <f t="shared" ref="G243:I243" si="120">SUM(G241:G242)</f>
        <v>0</v>
      </c>
      <c r="H243" s="22">
        <f t="shared" si="120"/>
        <v>0</v>
      </c>
      <c r="I243" s="37">
        <f t="shared" si="120"/>
        <v>0</v>
      </c>
      <c r="J243" s="22">
        <f t="shared" si="117"/>
        <v>0</v>
      </c>
      <c r="K243" s="22">
        <f>SUM(K241:K242)</f>
        <v>0</v>
      </c>
      <c r="L243" s="123">
        <f t="shared" si="118"/>
        <v>0</v>
      </c>
      <c r="M243" s="141">
        <f t="shared" si="103"/>
        <v>0</v>
      </c>
      <c r="N243" s="141">
        <f t="shared" si="108"/>
        <v>0</v>
      </c>
      <c r="O243" s="141">
        <f t="shared" si="98"/>
        <v>0</v>
      </c>
      <c r="Q243" s="141">
        <f t="shared" si="91"/>
        <v>0</v>
      </c>
      <c r="T243" s="141">
        <f t="shared" si="114"/>
        <v>0</v>
      </c>
      <c r="U243" s="141">
        <f t="shared" si="115"/>
        <v>0</v>
      </c>
      <c r="V243" s="141">
        <f t="shared" si="101"/>
        <v>0</v>
      </c>
      <c r="X243" s="141">
        <f t="shared" si="99"/>
        <v>0</v>
      </c>
      <c r="Y243" s="141">
        <f t="shared" si="100"/>
        <v>0</v>
      </c>
      <c r="Z243" s="141">
        <f t="shared" si="97"/>
        <v>0</v>
      </c>
    </row>
    <row r="244" spans="1:28" x14ac:dyDescent="0.2">
      <c r="A244" s="16" t="s">
        <v>16</v>
      </c>
      <c r="B244" s="2">
        <v>41</v>
      </c>
      <c r="C244" s="2">
        <v>610</v>
      </c>
      <c r="D244" s="16" t="s">
        <v>233</v>
      </c>
      <c r="E244" s="22">
        <v>47238.84</v>
      </c>
      <c r="F244" s="22">
        <v>37906.54</v>
      </c>
      <c r="G244" s="22">
        <v>44500</v>
      </c>
      <c r="H244" s="22">
        <v>44278.01</v>
      </c>
      <c r="I244" s="153">
        <v>-1000</v>
      </c>
      <c r="J244" s="22">
        <f t="shared" si="117"/>
        <v>43278.01</v>
      </c>
      <c r="K244" s="22">
        <v>14294.81</v>
      </c>
      <c r="L244" s="123">
        <f t="shared" si="118"/>
        <v>33.030192469570572</v>
      </c>
      <c r="M244" s="141">
        <f t="shared" si="103"/>
        <v>0</v>
      </c>
      <c r="N244" s="141">
        <f t="shared" si="108"/>
        <v>0</v>
      </c>
      <c r="O244" s="141">
        <f t="shared" si="98"/>
        <v>0</v>
      </c>
      <c r="P244" s="141">
        <f t="shared" ref="P244:P270" si="121">IF(B244="Bežný rozpočet",G244,0)</f>
        <v>0</v>
      </c>
      <c r="Q244" s="141">
        <f t="shared" si="91"/>
        <v>0</v>
      </c>
      <c r="R244" s="141">
        <f t="shared" ref="R244:R270" si="122">IF(B244="Kapitálový rozpočet",E244,0)</f>
        <v>0</v>
      </c>
      <c r="S244" s="141">
        <f t="shared" ref="S244:S270" si="123">IF(B244="Bežný rozpočet",I244,0)</f>
        <v>0</v>
      </c>
      <c r="T244" s="141">
        <f t="shared" si="114"/>
        <v>0</v>
      </c>
      <c r="U244" s="141">
        <f t="shared" si="115"/>
        <v>0</v>
      </c>
      <c r="V244" s="141">
        <f t="shared" si="101"/>
        <v>0</v>
      </c>
      <c r="W244" s="141">
        <f t="shared" ref="W244:W270" si="124">IF(B244="Bežný rozpočet",K244,0)</f>
        <v>0</v>
      </c>
      <c r="X244" s="141">
        <f t="shared" si="99"/>
        <v>0</v>
      </c>
      <c r="Y244" s="141">
        <f t="shared" si="100"/>
        <v>0</v>
      </c>
      <c r="Z244" s="141">
        <f t="shared" si="97"/>
        <v>0</v>
      </c>
    </row>
    <row r="245" spans="1:28" x14ac:dyDescent="0.2">
      <c r="A245" s="16" t="s">
        <v>16</v>
      </c>
      <c r="B245" s="2">
        <v>41</v>
      </c>
      <c r="C245" s="2">
        <v>620</v>
      </c>
      <c r="D245" s="16" t="s">
        <v>31</v>
      </c>
      <c r="E245" s="22">
        <v>16547.16</v>
      </c>
      <c r="F245" s="22">
        <v>14118.27</v>
      </c>
      <c r="G245" s="22">
        <v>16600</v>
      </c>
      <c r="H245" s="22">
        <v>16600</v>
      </c>
      <c r="I245" s="153">
        <v>-663.5</v>
      </c>
      <c r="J245" s="22">
        <f t="shared" si="117"/>
        <v>15936.5</v>
      </c>
      <c r="K245" s="22">
        <v>5770.1</v>
      </c>
      <c r="L245" s="123">
        <f t="shared" si="118"/>
        <v>36.206820820129892</v>
      </c>
      <c r="M245" s="141">
        <f t="shared" si="103"/>
        <v>0</v>
      </c>
      <c r="N245" s="141">
        <f t="shared" si="108"/>
        <v>0</v>
      </c>
      <c r="O245" s="141">
        <f t="shared" si="98"/>
        <v>0</v>
      </c>
      <c r="P245" s="141">
        <f t="shared" si="121"/>
        <v>0</v>
      </c>
      <c r="Q245" s="141">
        <f t="shared" si="91"/>
        <v>0</v>
      </c>
      <c r="R245" s="141">
        <f t="shared" si="122"/>
        <v>0</v>
      </c>
      <c r="S245" s="141">
        <f t="shared" si="123"/>
        <v>0</v>
      </c>
      <c r="T245" s="141">
        <f t="shared" si="114"/>
        <v>0</v>
      </c>
      <c r="U245" s="141">
        <f t="shared" si="115"/>
        <v>0</v>
      </c>
      <c r="V245" s="141">
        <f t="shared" si="101"/>
        <v>0</v>
      </c>
      <c r="W245" s="141">
        <f t="shared" si="124"/>
        <v>0</v>
      </c>
      <c r="X245" s="141">
        <f t="shared" si="99"/>
        <v>0</v>
      </c>
      <c r="Y245" s="141">
        <f t="shared" si="100"/>
        <v>0</v>
      </c>
      <c r="Z245" s="141">
        <f t="shared" si="97"/>
        <v>0</v>
      </c>
    </row>
    <row r="246" spans="1:28" x14ac:dyDescent="0.2">
      <c r="A246" s="16" t="s">
        <v>16</v>
      </c>
      <c r="B246" s="2">
        <v>41</v>
      </c>
      <c r="C246" s="2">
        <v>642</v>
      </c>
      <c r="D246" s="16" t="s">
        <v>101</v>
      </c>
      <c r="E246" s="37">
        <v>356.71</v>
      </c>
      <c r="F246" s="37">
        <v>1722.17</v>
      </c>
      <c r="G246" s="37">
        <v>1500</v>
      </c>
      <c r="H246" s="37">
        <v>1721.99</v>
      </c>
      <c r="I246" s="37">
        <v>0</v>
      </c>
      <c r="J246" s="22">
        <f t="shared" si="117"/>
        <v>1721.99</v>
      </c>
      <c r="K246" s="37">
        <v>221.99</v>
      </c>
      <c r="L246" s="123">
        <f t="shared" ref="L246:L267" si="125">vypocetPercent(J246,K246)</f>
        <v>12.891480206040686</v>
      </c>
      <c r="M246" s="141">
        <f t="shared" si="103"/>
        <v>0</v>
      </c>
      <c r="N246" s="141">
        <f t="shared" si="108"/>
        <v>0</v>
      </c>
      <c r="O246" s="141">
        <f t="shared" si="98"/>
        <v>0</v>
      </c>
      <c r="P246" s="141">
        <f t="shared" si="121"/>
        <v>0</v>
      </c>
      <c r="Q246" s="141">
        <f t="shared" si="91"/>
        <v>0</v>
      </c>
      <c r="R246" s="141">
        <f t="shared" si="122"/>
        <v>0</v>
      </c>
      <c r="S246" s="141">
        <f t="shared" si="123"/>
        <v>0</v>
      </c>
      <c r="T246" s="141">
        <f t="shared" si="114"/>
        <v>0</v>
      </c>
      <c r="U246" s="141">
        <f t="shared" si="115"/>
        <v>0</v>
      </c>
      <c r="V246" s="141">
        <f t="shared" si="101"/>
        <v>0</v>
      </c>
      <c r="W246" s="141">
        <f t="shared" si="124"/>
        <v>0</v>
      </c>
      <c r="X246" s="141">
        <f t="shared" si="99"/>
        <v>0</v>
      </c>
      <c r="Y246" s="141">
        <f t="shared" si="100"/>
        <v>0</v>
      </c>
      <c r="Z246" s="141">
        <f t="shared" si="97"/>
        <v>0</v>
      </c>
    </row>
    <row r="247" spans="1:28" x14ac:dyDescent="0.2">
      <c r="A247" s="29" t="s">
        <v>16</v>
      </c>
      <c r="B247" s="29">
        <v>41</v>
      </c>
      <c r="C247" s="29">
        <v>631</v>
      </c>
      <c r="D247" s="29" t="s">
        <v>34</v>
      </c>
      <c r="E247" s="42">
        <v>0</v>
      </c>
      <c r="F247" s="42">
        <v>0</v>
      </c>
      <c r="G247" s="42">
        <v>100</v>
      </c>
      <c r="H247" s="42">
        <v>100</v>
      </c>
      <c r="I247" s="114">
        <v>0</v>
      </c>
      <c r="J247" s="22">
        <f t="shared" si="117"/>
        <v>100</v>
      </c>
      <c r="K247" s="42">
        <v>0</v>
      </c>
      <c r="L247" s="123">
        <f t="shared" si="125"/>
        <v>0</v>
      </c>
      <c r="M247" s="141">
        <f t="shared" si="103"/>
        <v>0</v>
      </c>
      <c r="N247" s="141">
        <f t="shared" si="108"/>
        <v>0</v>
      </c>
      <c r="O247" s="141">
        <f t="shared" si="98"/>
        <v>0</v>
      </c>
      <c r="P247" s="141">
        <f t="shared" si="121"/>
        <v>0</v>
      </c>
      <c r="Q247" s="141">
        <f t="shared" si="91"/>
        <v>0</v>
      </c>
      <c r="R247" s="141">
        <f t="shared" si="122"/>
        <v>0</v>
      </c>
      <c r="S247" s="141">
        <f t="shared" si="123"/>
        <v>0</v>
      </c>
      <c r="T247" s="141">
        <f t="shared" si="114"/>
        <v>0</v>
      </c>
      <c r="U247" s="141">
        <f t="shared" si="115"/>
        <v>0</v>
      </c>
      <c r="V247" s="141">
        <f t="shared" si="101"/>
        <v>0</v>
      </c>
      <c r="W247" s="141">
        <f t="shared" si="124"/>
        <v>0</v>
      </c>
      <c r="X247" s="141">
        <f t="shared" si="99"/>
        <v>0</v>
      </c>
      <c r="Y247" s="141">
        <f t="shared" si="100"/>
        <v>0</v>
      </c>
      <c r="Z247" s="141">
        <f t="shared" si="97"/>
        <v>0</v>
      </c>
    </row>
    <row r="248" spans="1:28" x14ac:dyDescent="0.2">
      <c r="A248" s="2" t="s">
        <v>16</v>
      </c>
      <c r="B248" s="2">
        <v>41</v>
      </c>
      <c r="C248" s="2">
        <v>632</v>
      </c>
      <c r="D248" s="2" t="s">
        <v>38</v>
      </c>
      <c r="E248" s="22">
        <v>704.02</v>
      </c>
      <c r="F248" s="22">
        <v>654.14</v>
      </c>
      <c r="G248" s="22">
        <v>0</v>
      </c>
      <c r="H248" s="22">
        <v>0</v>
      </c>
      <c r="I248" s="37">
        <v>0</v>
      </c>
      <c r="J248" s="22">
        <f t="shared" si="117"/>
        <v>0</v>
      </c>
      <c r="K248" s="22">
        <v>0</v>
      </c>
      <c r="L248" s="123">
        <f t="shared" si="125"/>
        <v>0</v>
      </c>
      <c r="M248" s="141">
        <f t="shared" si="103"/>
        <v>0</v>
      </c>
      <c r="N248" s="141">
        <f t="shared" si="108"/>
        <v>0</v>
      </c>
      <c r="O248" s="141">
        <f t="shared" si="98"/>
        <v>0</v>
      </c>
      <c r="P248" s="141">
        <f t="shared" si="121"/>
        <v>0</v>
      </c>
      <c r="Q248" s="141">
        <f t="shared" si="91"/>
        <v>0</v>
      </c>
      <c r="R248" s="141">
        <f t="shared" si="122"/>
        <v>0</v>
      </c>
      <c r="S248" s="141">
        <f t="shared" si="123"/>
        <v>0</v>
      </c>
      <c r="T248" s="141">
        <f t="shared" si="114"/>
        <v>0</v>
      </c>
      <c r="U248" s="141">
        <f t="shared" si="115"/>
        <v>0</v>
      </c>
      <c r="V248" s="141">
        <f t="shared" si="101"/>
        <v>0</v>
      </c>
      <c r="W248" s="141">
        <f t="shared" si="124"/>
        <v>0</v>
      </c>
      <c r="X248" s="141">
        <f t="shared" si="99"/>
        <v>0</v>
      </c>
      <c r="Y248" s="141">
        <f t="shared" si="100"/>
        <v>0</v>
      </c>
      <c r="Z248" s="141">
        <f t="shared" si="97"/>
        <v>0</v>
      </c>
    </row>
    <row r="249" spans="1:28" x14ac:dyDescent="0.2">
      <c r="A249" s="16" t="s">
        <v>16</v>
      </c>
      <c r="B249" s="1">
        <v>41</v>
      </c>
      <c r="C249" s="1">
        <v>632</v>
      </c>
      <c r="D249" s="1" t="s">
        <v>33</v>
      </c>
      <c r="E249" s="21">
        <v>7508.98</v>
      </c>
      <c r="F249" s="21">
        <v>6286.73</v>
      </c>
      <c r="G249" s="21">
        <v>7700</v>
      </c>
      <c r="H249" s="21">
        <v>7700</v>
      </c>
      <c r="I249" s="40">
        <v>0</v>
      </c>
      <c r="J249" s="22">
        <f t="shared" si="117"/>
        <v>7700</v>
      </c>
      <c r="K249" s="21">
        <v>846.66</v>
      </c>
      <c r="L249" s="123">
        <f t="shared" si="125"/>
        <v>10.995584415584416</v>
      </c>
      <c r="M249" s="141">
        <f t="shared" si="103"/>
        <v>0</v>
      </c>
      <c r="N249" s="141">
        <f t="shared" si="108"/>
        <v>0</v>
      </c>
      <c r="O249" s="141">
        <f t="shared" si="98"/>
        <v>0</v>
      </c>
      <c r="P249" s="141">
        <f t="shared" si="121"/>
        <v>0</v>
      </c>
      <c r="Q249" s="141">
        <f t="shared" si="91"/>
        <v>0</v>
      </c>
      <c r="R249" s="141">
        <f t="shared" si="122"/>
        <v>0</v>
      </c>
      <c r="S249" s="141">
        <f t="shared" si="123"/>
        <v>0</v>
      </c>
      <c r="T249" s="141">
        <f t="shared" si="114"/>
        <v>0</v>
      </c>
      <c r="U249" s="141">
        <f t="shared" si="115"/>
        <v>0</v>
      </c>
      <c r="V249" s="141">
        <f t="shared" si="101"/>
        <v>0</v>
      </c>
      <c r="W249" s="141">
        <f t="shared" si="124"/>
        <v>0</v>
      </c>
      <c r="X249" s="141">
        <f t="shared" si="99"/>
        <v>0</v>
      </c>
      <c r="Y249" s="141">
        <f t="shared" si="100"/>
        <v>0</v>
      </c>
      <c r="Z249" s="141">
        <f t="shared" si="97"/>
        <v>0</v>
      </c>
    </row>
    <row r="250" spans="1:28" x14ac:dyDescent="0.2">
      <c r="A250" s="16" t="s">
        <v>16</v>
      </c>
      <c r="B250" s="1">
        <v>41</v>
      </c>
      <c r="C250" s="1">
        <v>635</v>
      </c>
      <c r="D250" s="17" t="s">
        <v>250</v>
      </c>
      <c r="E250" s="40">
        <v>152.59</v>
      </c>
      <c r="F250" s="21">
        <v>6768.94</v>
      </c>
      <c r="G250" s="21">
        <v>5000</v>
      </c>
      <c r="H250" s="21">
        <v>5000</v>
      </c>
      <c r="I250" s="145">
        <v>0</v>
      </c>
      <c r="J250" s="22">
        <f t="shared" si="117"/>
        <v>5000</v>
      </c>
      <c r="K250" s="21">
        <v>0</v>
      </c>
      <c r="L250" s="123">
        <f t="shared" si="125"/>
        <v>0</v>
      </c>
      <c r="M250" s="141">
        <f t="shared" si="103"/>
        <v>0</v>
      </c>
      <c r="N250" s="141">
        <f t="shared" si="108"/>
        <v>0</v>
      </c>
      <c r="O250" s="141">
        <f t="shared" si="98"/>
        <v>0</v>
      </c>
      <c r="P250" s="141">
        <f t="shared" si="121"/>
        <v>0</v>
      </c>
      <c r="Q250" s="141">
        <f t="shared" ref="Q250:Q312" si="126">IF(B250="Kapitálový rozpočet",F250,0)</f>
        <v>0</v>
      </c>
      <c r="R250" s="141">
        <f t="shared" si="122"/>
        <v>0</v>
      </c>
      <c r="S250" s="141">
        <f t="shared" si="123"/>
        <v>0</v>
      </c>
      <c r="T250" s="141">
        <f t="shared" si="114"/>
        <v>0</v>
      </c>
      <c r="U250" s="141">
        <f t="shared" si="115"/>
        <v>0</v>
      </c>
      <c r="V250" s="141">
        <f t="shared" si="101"/>
        <v>0</v>
      </c>
      <c r="W250" s="141">
        <f t="shared" si="124"/>
        <v>0</v>
      </c>
      <c r="X250" s="141">
        <f t="shared" si="99"/>
        <v>0</v>
      </c>
      <c r="Y250" s="141">
        <f t="shared" si="100"/>
        <v>0</v>
      </c>
      <c r="Z250" s="141">
        <f t="shared" si="97"/>
        <v>0</v>
      </c>
    </row>
    <row r="251" spans="1:28" x14ac:dyDescent="0.2">
      <c r="A251" s="2" t="s">
        <v>16</v>
      </c>
      <c r="B251" s="2">
        <v>41</v>
      </c>
      <c r="C251" s="2">
        <v>633</v>
      </c>
      <c r="D251" s="16" t="s">
        <v>119</v>
      </c>
      <c r="E251" s="22">
        <v>3451.48</v>
      </c>
      <c r="F251" s="22">
        <v>4527.51</v>
      </c>
      <c r="G251" s="22">
        <v>3000</v>
      </c>
      <c r="H251" s="22">
        <v>3000</v>
      </c>
      <c r="I251" s="154">
        <v>300</v>
      </c>
      <c r="J251" s="22">
        <f t="shared" si="117"/>
        <v>3300</v>
      </c>
      <c r="K251" s="22">
        <v>295.73</v>
      </c>
      <c r="L251" s="123">
        <f t="shared" si="125"/>
        <v>8.9615151515151528</v>
      </c>
      <c r="M251" s="141">
        <f t="shared" si="103"/>
        <v>0</v>
      </c>
      <c r="N251" s="141">
        <f t="shared" si="108"/>
        <v>0</v>
      </c>
      <c r="O251" s="141">
        <f t="shared" si="98"/>
        <v>0</v>
      </c>
      <c r="P251" s="141">
        <f t="shared" si="121"/>
        <v>0</v>
      </c>
      <c r="Q251" s="141">
        <f t="shared" si="126"/>
        <v>0</v>
      </c>
      <c r="R251" s="141">
        <f t="shared" si="122"/>
        <v>0</v>
      </c>
      <c r="S251" s="141">
        <f t="shared" si="123"/>
        <v>0</v>
      </c>
      <c r="T251" s="141">
        <f t="shared" si="114"/>
        <v>0</v>
      </c>
      <c r="U251" s="141">
        <f t="shared" si="115"/>
        <v>0</v>
      </c>
      <c r="V251" s="141">
        <f t="shared" si="101"/>
        <v>0</v>
      </c>
      <c r="W251" s="141">
        <f t="shared" si="124"/>
        <v>0</v>
      </c>
      <c r="X251" s="141">
        <f t="shared" si="99"/>
        <v>0</v>
      </c>
      <c r="Y251" s="141">
        <f t="shared" si="100"/>
        <v>0</v>
      </c>
      <c r="Z251" s="141">
        <f t="shared" si="97"/>
        <v>0</v>
      </c>
    </row>
    <row r="252" spans="1:28" x14ac:dyDescent="0.2">
      <c r="A252" s="2" t="s">
        <v>16</v>
      </c>
      <c r="B252" s="2">
        <v>41</v>
      </c>
      <c r="C252" s="2">
        <v>634</v>
      </c>
      <c r="D252" s="1" t="s">
        <v>36</v>
      </c>
      <c r="E252" s="22">
        <v>538.6</v>
      </c>
      <c r="F252" s="22">
        <v>0</v>
      </c>
      <c r="G252" s="22">
        <v>800</v>
      </c>
      <c r="H252" s="22">
        <v>800</v>
      </c>
      <c r="I252" s="111">
        <v>0</v>
      </c>
      <c r="J252" s="22">
        <f t="shared" si="117"/>
        <v>800</v>
      </c>
      <c r="K252" s="22">
        <v>0</v>
      </c>
      <c r="L252" s="123">
        <f t="shared" si="125"/>
        <v>0</v>
      </c>
      <c r="M252" s="141">
        <f t="shared" si="103"/>
        <v>0</v>
      </c>
      <c r="N252" s="141">
        <f t="shared" si="108"/>
        <v>0</v>
      </c>
      <c r="O252" s="141">
        <f t="shared" si="98"/>
        <v>0</v>
      </c>
      <c r="P252" s="141">
        <f t="shared" si="121"/>
        <v>0</v>
      </c>
      <c r="Q252" s="141">
        <f t="shared" si="126"/>
        <v>0</v>
      </c>
      <c r="R252" s="141">
        <f t="shared" si="122"/>
        <v>0</v>
      </c>
      <c r="S252" s="141">
        <f t="shared" si="123"/>
        <v>0</v>
      </c>
      <c r="T252" s="141">
        <f t="shared" si="114"/>
        <v>0</v>
      </c>
      <c r="U252" s="141">
        <f t="shared" si="115"/>
        <v>0</v>
      </c>
      <c r="V252" s="141">
        <f t="shared" si="101"/>
        <v>0</v>
      </c>
      <c r="W252" s="141">
        <f t="shared" si="124"/>
        <v>0</v>
      </c>
      <c r="X252" s="141">
        <f t="shared" si="99"/>
        <v>0</v>
      </c>
      <c r="Y252" s="141">
        <f t="shared" si="100"/>
        <v>0</v>
      </c>
      <c r="Z252" s="141">
        <f t="shared" si="97"/>
        <v>0</v>
      </c>
    </row>
    <row r="253" spans="1:28" x14ac:dyDescent="0.2">
      <c r="A253" s="2" t="s">
        <v>16</v>
      </c>
      <c r="B253" s="2">
        <v>41</v>
      </c>
      <c r="C253" s="2">
        <v>635</v>
      </c>
      <c r="D253" s="17" t="s">
        <v>251</v>
      </c>
      <c r="E253" s="22">
        <v>115.39</v>
      </c>
      <c r="F253" s="22">
        <v>0</v>
      </c>
      <c r="G253" s="22">
        <v>0</v>
      </c>
      <c r="H253" s="22">
        <v>0</v>
      </c>
      <c r="I253" s="111">
        <v>0</v>
      </c>
      <c r="J253" s="22">
        <f t="shared" si="117"/>
        <v>0</v>
      </c>
      <c r="K253" s="22">
        <v>0</v>
      </c>
      <c r="L253" s="123">
        <f t="shared" si="125"/>
        <v>0</v>
      </c>
      <c r="M253" s="141">
        <f t="shared" si="103"/>
        <v>0</v>
      </c>
      <c r="N253" s="141">
        <f t="shared" si="108"/>
        <v>0</v>
      </c>
      <c r="O253" s="141">
        <f t="shared" si="98"/>
        <v>0</v>
      </c>
      <c r="P253" s="141">
        <f t="shared" si="121"/>
        <v>0</v>
      </c>
      <c r="Q253" s="141">
        <f t="shared" si="126"/>
        <v>0</v>
      </c>
      <c r="R253" s="141">
        <f t="shared" si="122"/>
        <v>0</v>
      </c>
      <c r="S253" s="141">
        <f t="shared" si="123"/>
        <v>0</v>
      </c>
      <c r="T253" s="141">
        <f t="shared" si="114"/>
        <v>0</v>
      </c>
      <c r="U253" s="141">
        <f t="shared" si="115"/>
        <v>0</v>
      </c>
      <c r="V253" s="141">
        <f t="shared" si="101"/>
        <v>0</v>
      </c>
      <c r="W253" s="141">
        <f t="shared" si="124"/>
        <v>0</v>
      </c>
      <c r="X253" s="141">
        <f t="shared" si="99"/>
        <v>0</v>
      </c>
      <c r="Y253" s="141">
        <f t="shared" si="100"/>
        <v>0</v>
      </c>
      <c r="Z253" s="141">
        <f t="shared" si="97"/>
        <v>0</v>
      </c>
    </row>
    <row r="254" spans="1:28" x14ac:dyDescent="0.2">
      <c r="A254" s="2" t="s">
        <v>16</v>
      </c>
      <c r="B254" s="2">
        <v>41</v>
      </c>
      <c r="C254" s="2">
        <v>636</v>
      </c>
      <c r="D254" s="16" t="s">
        <v>149</v>
      </c>
      <c r="E254" s="22">
        <v>1060</v>
      </c>
      <c r="F254" s="22">
        <v>900</v>
      </c>
      <c r="G254" s="22">
        <v>1500</v>
      </c>
      <c r="H254" s="22">
        <v>1500</v>
      </c>
      <c r="I254" s="111">
        <v>0</v>
      </c>
      <c r="J254" s="22">
        <f t="shared" si="117"/>
        <v>1500</v>
      </c>
      <c r="K254" s="22">
        <v>0</v>
      </c>
      <c r="L254" s="123">
        <f t="shared" si="125"/>
        <v>0</v>
      </c>
      <c r="M254" s="141">
        <f t="shared" si="103"/>
        <v>0</v>
      </c>
      <c r="N254" s="141">
        <f t="shared" si="108"/>
        <v>0</v>
      </c>
      <c r="O254" s="141">
        <f t="shared" si="98"/>
        <v>0</v>
      </c>
      <c r="P254" s="141">
        <f t="shared" si="121"/>
        <v>0</v>
      </c>
      <c r="Q254" s="141">
        <f t="shared" si="126"/>
        <v>0</v>
      </c>
      <c r="R254" s="141">
        <f t="shared" si="122"/>
        <v>0</v>
      </c>
      <c r="S254" s="141">
        <f t="shared" si="123"/>
        <v>0</v>
      </c>
      <c r="T254" s="141">
        <f t="shared" si="114"/>
        <v>0</v>
      </c>
      <c r="U254" s="141">
        <f t="shared" si="115"/>
        <v>0</v>
      </c>
      <c r="V254" s="141">
        <f t="shared" si="101"/>
        <v>0</v>
      </c>
      <c r="W254" s="141">
        <f t="shared" si="124"/>
        <v>0</v>
      </c>
      <c r="X254" s="141">
        <f t="shared" si="99"/>
        <v>0</v>
      </c>
      <c r="Y254" s="141">
        <f t="shared" si="100"/>
        <v>0</v>
      </c>
      <c r="Z254" s="141">
        <f t="shared" si="97"/>
        <v>0</v>
      </c>
    </row>
    <row r="255" spans="1:28" x14ac:dyDescent="0.2">
      <c r="A255" s="1" t="s">
        <v>16</v>
      </c>
      <c r="B255" s="1">
        <v>41</v>
      </c>
      <c r="C255" s="2">
        <v>637</v>
      </c>
      <c r="D255" s="16" t="s">
        <v>132</v>
      </c>
      <c r="E255" s="22">
        <v>1468.96</v>
      </c>
      <c r="F255" s="22">
        <v>4651.3599999999997</v>
      </c>
      <c r="G255" s="22">
        <v>5000</v>
      </c>
      <c r="H255" s="22">
        <v>5000</v>
      </c>
      <c r="I255" s="154">
        <v>1700</v>
      </c>
      <c r="J255" s="22">
        <f t="shared" si="117"/>
        <v>6700</v>
      </c>
      <c r="K255" s="22">
        <v>323.95999999999998</v>
      </c>
      <c r="L255" s="123">
        <f t="shared" si="125"/>
        <v>4.8352238805970149</v>
      </c>
      <c r="M255" s="141">
        <f t="shared" si="103"/>
        <v>0</v>
      </c>
      <c r="N255" s="141">
        <f t="shared" si="108"/>
        <v>0</v>
      </c>
      <c r="O255" s="141">
        <f t="shared" si="98"/>
        <v>0</v>
      </c>
      <c r="P255" s="141">
        <f t="shared" si="121"/>
        <v>0</v>
      </c>
      <c r="Q255" s="141">
        <f t="shared" si="126"/>
        <v>0</v>
      </c>
      <c r="R255" s="141">
        <f t="shared" si="122"/>
        <v>0</v>
      </c>
      <c r="S255" s="141">
        <f t="shared" si="123"/>
        <v>0</v>
      </c>
      <c r="T255" s="141">
        <f t="shared" si="114"/>
        <v>0</v>
      </c>
      <c r="U255" s="141">
        <f t="shared" si="115"/>
        <v>0</v>
      </c>
      <c r="V255" s="141">
        <f t="shared" si="101"/>
        <v>0</v>
      </c>
      <c r="W255" s="141">
        <f t="shared" si="124"/>
        <v>0</v>
      </c>
      <c r="X255" s="141">
        <f t="shared" si="99"/>
        <v>0</v>
      </c>
      <c r="Y255" s="141">
        <f t="shared" si="100"/>
        <v>0</v>
      </c>
      <c r="Z255" s="141">
        <f t="shared" si="97"/>
        <v>0</v>
      </c>
      <c r="AB255" s="55" t="s">
        <v>340</v>
      </c>
    </row>
    <row r="256" spans="1:28" x14ac:dyDescent="0.2">
      <c r="A256" s="4" t="s">
        <v>16</v>
      </c>
      <c r="B256" s="187" t="s">
        <v>5</v>
      </c>
      <c r="C256" s="185"/>
      <c r="D256" s="186"/>
      <c r="E256" s="46">
        <f>SUM(E244:E255,E243,E240)</f>
        <v>79281.72</v>
      </c>
      <c r="F256" s="46">
        <f>SUM(F244:F255,F243,F240)</f>
        <v>86489.479999999981</v>
      </c>
      <c r="G256" s="46">
        <f t="shared" ref="G256:I256" si="127">SUM(G244:G255,G243,G240)</f>
        <v>85700</v>
      </c>
      <c r="H256" s="46">
        <f t="shared" si="127"/>
        <v>85700</v>
      </c>
      <c r="I256" s="155">
        <f t="shared" si="127"/>
        <v>336.5</v>
      </c>
      <c r="J256" s="22">
        <f t="shared" si="117"/>
        <v>86036.5</v>
      </c>
      <c r="K256" s="46">
        <f>SUM(K244:K255,K243,K240)</f>
        <v>21753.25</v>
      </c>
      <c r="L256" s="123">
        <f t="shared" si="125"/>
        <v>25.283745852051165</v>
      </c>
      <c r="M256" s="141">
        <f t="shared" si="103"/>
        <v>79281.72</v>
      </c>
      <c r="N256" s="141">
        <f t="shared" si="108"/>
        <v>86489.479999999981</v>
      </c>
      <c r="O256" s="141">
        <f t="shared" si="98"/>
        <v>0</v>
      </c>
      <c r="P256" s="141">
        <f t="shared" si="121"/>
        <v>85700</v>
      </c>
      <c r="Q256" s="141">
        <f t="shared" si="126"/>
        <v>0</v>
      </c>
      <c r="R256" s="141">
        <f t="shared" si="122"/>
        <v>0</v>
      </c>
      <c r="S256" s="141">
        <f t="shared" si="123"/>
        <v>336.5</v>
      </c>
      <c r="T256" s="141">
        <f t="shared" si="114"/>
        <v>0</v>
      </c>
      <c r="U256" s="141">
        <f t="shared" si="115"/>
        <v>86036.5</v>
      </c>
      <c r="V256" s="141">
        <f t="shared" si="101"/>
        <v>0</v>
      </c>
      <c r="W256" s="141">
        <f t="shared" si="124"/>
        <v>21753.25</v>
      </c>
      <c r="X256" s="141">
        <f t="shared" si="99"/>
        <v>0</v>
      </c>
      <c r="Y256" s="141">
        <f t="shared" si="100"/>
        <v>85700</v>
      </c>
      <c r="Z256" s="141">
        <f t="shared" si="97"/>
        <v>0</v>
      </c>
    </row>
    <row r="257" spans="1:26" x14ac:dyDescent="0.2">
      <c r="A257" s="1" t="s">
        <v>16</v>
      </c>
      <c r="B257" s="1"/>
      <c r="C257" s="2">
        <v>714</v>
      </c>
      <c r="D257" s="16" t="s">
        <v>205</v>
      </c>
      <c r="E257" s="22">
        <v>0</v>
      </c>
      <c r="F257" s="22">
        <v>0</v>
      </c>
      <c r="G257" s="22">
        <v>0</v>
      </c>
      <c r="H257" s="22">
        <v>0</v>
      </c>
      <c r="I257" s="37">
        <v>0</v>
      </c>
      <c r="J257" s="22">
        <f t="shared" si="117"/>
        <v>0</v>
      </c>
      <c r="K257" s="22">
        <v>0</v>
      </c>
      <c r="L257" s="123">
        <f t="shared" si="125"/>
        <v>0</v>
      </c>
      <c r="M257" s="141">
        <f t="shared" si="103"/>
        <v>0</v>
      </c>
      <c r="N257" s="141">
        <f t="shared" si="108"/>
        <v>0</v>
      </c>
      <c r="O257" s="141">
        <f t="shared" si="98"/>
        <v>0</v>
      </c>
      <c r="P257" s="141">
        <f t="shared" si="121"/>
        <v>0</v>
      </c>
      <c r="Q257" s="141">
        <f t="shared" si="126"/>
        <v>0</v>
      </c>
      <c r="R257" s="141">
        <f t="shared" si="122"/>
        <v>0</v>
      </c>
      <c r="S257" s="141">
        <f t="shared" si="123"/>
        <v>0</v>
      </c>
      <c r="T257" s="141">
        <f t="shared" si="114"/>
        <v>0</v>
      </c>
      <c r="U257" s="141">
        <f t="shared" si="115"/>
        <v>0</v>
      </c>
      <c r="V257" s="141">
        <f t="shared" si="101"/>
        <v>0</v>
      </c>
      <c r="W257" s="141">
        <f t="shared" si="124"/>
        <v>0</v>
      </c>
      <c r="X257" s="141">
        <f t="shared" si="99"/>
        <v>0</v>
      </c>
      <c r="Y257" s="141">
        <f t="shared" si="100"/>
        <v>0</v>
      </c>
      <c r="Z257" s="141">
        <f t="shared" si="97"/>
        <v>0</v>
      </c>
    </row>
    <row r="258" spans="1:26" x14ac:dyDescent="0.2">
      <c r="A258" s="16" t="s">
        <v>16</v>
      </c>
      <c r="B258" s="197" t="s">
        <v>7</v>
      </c>
      <c r="C258" s="197"/>
      <c r="D258" s="197"/>
      <c r="E258" s="46">
        <f>SUM(E257)</f>
        <v>0</v>
      </c>
      <c r="F258" s="46">
        <f>SUM(F257)</f>
        <v>0</v>
      </c>
      <c r="G258" s="46">
        <f>SUM(G257)</f>
        <v>0</v>
      </c>
      <c r="H258" s="46">
        <f>SUM(H257)</f>
        <v>0</v>
      </c>
      <c r="I258" s="46">
        <f>SUM(I257)</f>
        <v>0</v>
      </c>
      <c r="J258" s="22">
        <f t="shared" si="117"/>
        <v>0</v>
      </c>
      <c r="K258" s="46">
        <f>SUM(K257)</f>
        <v>0</v>
      </c>
      <c r="L258" s="123">
        <f t="shared" si="125"/>
        <v>0</v>
      </c>
      <c r="M258" s="141">
        <f t="shared" si="103"/>
        <v>0</v>
      </c>
      <c r="N258" s="141">
        <f t="shared" si="108"/>
        <v>0</v>
      </c>
      <c r="O258" s="141">
        <f t="shared" si="98"/>
        <v>0</v>
      </c>
      <c r="P258" s="141">
        <f t="shared" si="121"/>
        <v>0</v>
      </c>
      <c r="Q258" s="141">
        <f t="shared" si="126"/>
        <v>0</v>
      </c>
      <c r="R258" s="141">
        <f t="shared" si="122"/>
        <v>0</v>
      </c>
      <c r="S258" s="141">
        <f t="shared" si="123"/>
        <v>0</v>
      </c>
      <c r="T258" s="141">
        <f t="shared" si="114"/>
        <v>0</v>
      </c>
      <c r="U258" s="141">
        <f t="shared" si="115"/>
        <v>0</v>
      </c>
      <c r="V258" s="141">
        <f t="shared" si="101"/>
        <v>0</v>
      </c>
      <c r="W258" s="141">
        <f t="shared" si="124"/>
        <v>0</v>
      </c>
      <c r="X258" s="141">
        <f t="shared" si="99"/>
        <v>0</v>
      </c>
      <c r="Y258" s="141">
        <f t="shared" si="100"/>
        <v>0</v>
      </c>
      <c r="Z258" s="141">
        <f t="shared" si="97"/>
        <v>0</v>
      </c>
    </row>
    <row r="259" spans="1:26" x14ac:dyDescent="0.2">
      <c r="A259" s="1" t="s">
        <v>16</v>
      </c>
      <c r="B259" s="2">
        <v>41</v>
      </c>
      <c r="C259" s="187" t="s">
        <v>24</v>
      </c>
      <c r="D259" s="186"/>
      <c r="E259" s="21">
        <f>SUM(E256,E258)</f>
        <v>79281.72</v>
      </c>
      <c r="F259" s="21">
        <f>SUM(F256,F258)</f>
        <v>86489.479999999981</v>
      </c>
      <c r="G259" s="21">
        <f>SUM(G256,G258)</f>
        <v>85700</v>
      </c>
      <c r="H259" s="21">
        <f>SUM(H256,H258)</f>
        <v>85700</v>
      </c>
      <c r="I259" s="103">
        <f>SUM(I256,I258)</f>
        <v>336.5</v>
      </c>
      <c r="J259" s="22">
        <f t="shared" si="117"/>
        <v>86036.5</v>
      </c>
      <c r="K259" s="21">
        <f>SUM(K256,K258)</f>
        <v>21753.25</v>
      </c>
      <c r="L259" s="123">
        <f t="shared" si="125"/>
        <v>25.283745852051165</v>
      </c>
      <c r="M259" s="141">
        <f t="shared" si="103"/>
        <v>0</v>
      </c>
      <c r="N259" s="141">
        <f t="shared" si="108"/>
        <v>0</v>
      </c>
      <c r="O259" s="141">
        <f t="shared" si="98"/>
        <v>0</v>
      </c>
      <c r="P259" s="141">
        <f t="shared" si="121"/>
        <v>0</v>
      </c>
      <c r="Q259" s="141">
        <f t="shared" si="126"/>
        <v>0</v>
      </c>
      <c r="R259" s="141">
        <f t="shared" si="122"/>
        <v>0</v>
      </c>
      <c r="S259" s="141">
        <f t="shared" si="123"/>
        <v>0</v>
      </c>
      <c r="T259" s="141">
        <f t="shared" si="114"/>
        <v>0</v>
      </c>
      <c r="U259" s="141">
        <f t="shared" si="115"/>
        <v>0</v>
      </c>
      <c r="V259" s="141">
        <f t="shared" si="101"/>
        <v>0</v>
      </c>
      <c r="W259" s="141">
        <f t="shared" si="124"/>
        <v>0</v>
      </c>
      <c r="X259" s="141">
        <f t="shared" si="99"/>
        <v>0</v>
      </c>
      <c r="Y259" s="141">
        <f t="shared" si="100"/>
        <v>0</v>
      </c>
      <c r="Z259" s="141">
        <f t="shared" si="97"/>
        <v>0</v>
      </c>
    </row>
    <row r="260" spans="1:26" x14ac:dyDescent="0.2">
      <c r="A260" s="2" t="s">
        <v>16</v>
      </c>
      <c r="B260" s="2">
        <v>111</v>
      </c>
      <c r="C260" s="2">
        <v>620</v>
      </c>
      <c r="D260" s="2" t="s">
        <v>126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f t="shared" si="117"/>
        <v>0</v>
      </c>
      <c r="K260" s="22">
        <v>0</v>
      </c>
      <c r="L260" s="123">
        <f t="shared" si="125"/>
        <v>0</v>
      </c>
      <c r="M260" s="141">
        <f t="shared" si="103"/>
        <v>0</v>
      </c>
      <c r="N260" s="141">
        <f t="shared" si="108"/>
        <v>0</v>
      </c>
      <c r="O260" s="141">
        <f t="shared" si="98"/>
        <v>0</v>
      </c>
      <c r="P260" s="141">
        <f t="shared" si="121"/>
        <v>0</v>
      </c>
      <c r="Q260" s="141">
        <f t="shared" si="126"/>
        <v>0</v>
      </c>
      <c r="R260" s="141">
        <f t="shared" si="122"/>
        <v>0</v>
      </c>
      <c r="S260" s="141">
        <f t="shared" si="123"/>
        <v>0</v>
      </c>
      <c r="T260" s="141">
        <f t="shared" si="114"/>
        <v>0</v>
      </c>
      <c r="U260" s="141">
        <f t="shared" si="115"/>
        <v>0</v>
      </c>
      <c r="V260" s="141">
        <f t="shared" si="101"/>
        <v>0</v>
      </c>
      <c r="W260" s="141">
        <f t="shared" si="124"/>
        <v>0</v>
      </c>
      <c r="X260" s="141">
        <f t="shared" si="99"/>
        <v>0</v>
      </c>
      <c r="Y260" s="141">
        <f t="shared" si="100"/>
        <v>0</v>
      </c>
      <c r="Z260" s="141">
        <f t="shared" si="97"/>
        <v>0</v>
      </c>
    </row>
    <row r="261" spans="1:26" x14ac:dyDescent="0.2">
      <c r="A261" s="29" t="s">
        <v>16</v>
      </c>
      <c r="B261" s="29">
        <v>111</v>
      </c>
      <c r="C261" s="29">
        <v>631</v>
      </c>
      <c r="D261" s="29" t="s">
        <v>34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22">
        <f t="shared" si="117"/>
        <v>0</v>
      </c>
      <c r="K261" s="42">
        <v>0</v>
      </c>
      <c r="L261" s="123">
        <f t="shared" si="125"/>
        <v>0</v>
      </c>
      <c r="M261" s="141">
        <f t="shared" si="103"/>
        <v>0</v>
      </c>
      <c r="N261" s="141">
        <f t="shared" si="108"/>
        <v>0</v>
      </c>
      <c r="O261" s="141">
        <f t="shared" si="98"/>
        <v>0</v>
      </c>
      <c r="P261" s="141">
        <f t="shared" si="121"/>
        <v>0</v>
      </c>
      <c r="Q261" s="141">
        <f t="shared" si="126"/>
        <v>0</v>
      </c>
      <c r="R261" s="141">
        <f t="shared" si="122"/>
        <v>0</v>
      </c>
      <c r="S261" s="141">
        <f t="shared" si="123"/>
        <v>0</v>
      </c>
      <c r="T261" s="141">
        <f t="shared" si="114"/>
        <v>0</v>
      </c>
      <c r="U261" s="141">
        <f t="shared" si="115"/>
        <v>0</v>
      </c>
      <c r="V261" s="141">
        <f t="shared" si="101"/>
        <v>0</v>
      </c>
      <c r="W261" s="141">
        <f t="shared" si="124"/>
        <v>0</v>
      </c>
      <c r="X261" s="141">
        <f t="shared" si="99"/>
        <v>0</v>
      </c>
      <c r="Y261" s="141">
        <f t="shared" si="100"/>
        <v>0</v>
      </c>
      <c r="Z261" s="141">
        <f t="shared" si="97"/>
        <v>0</v>
      </c>
    </row>
    <row r="262" spans="1:26" x14ac:dyDescent="0.2">
      <c r="A262" s="29" t="s">
        <v>16</v>
      </c>
      <c r="B262" s="29">
        <v>111</v>
      </c>
      <c r="C262" s="2">
        <v>633</v>
      </c>
      <c r="D262" s="16" t="s">
        <v>119</v>
      </c>
      <c r="E262" s="42">
        <v>8121</v>
      </c>
      <c r="F262" s="42">
        <v>2056.94</v>
      </c>
      <c r="G262" s="42">
        <v>0</v>
      </c>
      <c r="H262" s="42">
        <v>0</v>
      </c>
      <c r="I262" s="114">
        <v>0</v>
      </c>
      <c r="J262" s="22">
        <f t="shared" si="117"/>
        <v>0</v>
      </c>
      <c r="K262" s="42">
        <v>0</v>
      </c>
      <c r="L262" s="123">
        <f t="shared" si="125"/>
        <v>0</v>
      </c>
      <c r="M262" s="141">
        <f t="shared" si="103"/>
        <v>0</v>
      </c>
      <c r="N262" s="141">
        <f t="shared" si="108"/>
        <v>0</v>
      </c>
      <c r="O262" s="141">
        <f t="shared" si="98"/>
        <v>0</v>
      </c>
      <c r="P262" s="141">
        <f t="shared" si="121"/>
        <v>0</v>
      </c>
      <c r="Q262" s="141">
        <f t="shared" si="126"/>
        <v>0</v>
      </c>
      <c r="R262" s="141">
        <f t="shared" si="122"/>
        <v>0</v>
      </c>
      <c r="S262" s="141">
        <f t="shared" si="123"/>
        <v>0</v>
      </c>
      <c r="T262" s="141">
        <f t="shared" si="114"/>
        <v>0</v>
      </c>
      <c r="U262" s="141">
        <f t="shared" si="115"/>
        <v>0</v>
      </c>
      <c r="V262" s="141">
        <f t="shared" si="101"/>
        <v>0</v>
      </c>
      <c r="W262" s="141">
        <f t="shared" si="124"/>
        <v>0</v>
      </c>
      <c r="X262" s="141">
        <f t="shared" si="99"/>
        <v>0</v>
      </c>
      <c r="Y262" s="141">
        <f t="shared" si="100"/>
        <v>0</v>
      </c>
      <c r="Z262" s="141">
        <f t="shared" si="97"/>
        <v>0</v>
      </c>
    </row>
    <row r="263" spans="1:26" x14ac:dyDescent="0.2">
      <c r="A263" s="29" t="s">
        <v>16</v>
      </c>
      <c r="B263" s="29">
        <v>111</v>
      </c>
      <c r="C263" s="2">
        <v>634</v>
      </c>
      <c r="D263" s="1" t="s">
        <v>36</v>
      </c>
      <c r="E263" s="42">
        <v>350</v>
      </c>
      <c r="F263" s="42">
        <v>0</v>
      </c>
      <c r="G263" s="42">
        <v>0</v>
      </c>
      <c r="H263" s="42">
        <v>0</v>
      </c>
      <c r="I263" s="114">
        <v>0</v>
      </c>
      <c r="J263" s="22">
        <f t="shared" si="117"/>
        <v>0</v>
      </c>
      <c r="K263" s="42">
        <v>0</v>
      </c>
      <c r="L263" s="123">
        <f t="shared" si="125"/>
        <v>0</v>
      </c>
      <c r="M263" s="141">
        <f t="shared" si="103"/>
        <v>0</v>
      </c>
      <c r="N263" s="141">
        <f t="shared" si="108"/>
        <v>0</v>
      </c>
      <c r="O263" s="141">
        <f t="shared" si="98"/>
        <v>0</v>
      </c>
      <c r="P263" s="141">
        <f t="shared" si="121"/>
        <v>0</v>
      </c>
      <c r="Q263" s="141">
        <f t="shared" si="126"/>
        <v>0</v>
      </c>
      <c r="R263" s="141">
        <f t="shared" si="122"/>
        <v>0</v>
      </c>
      <c r="S263" s="141">
        <f t="shared" si="123"/>
        <v>0</v>
      </c>
      <c r="T263" s="141">
        <f t="shared" si="114"/>
        <v>0</v>
      </c>
      <c r="U263" s="141">
        <f t="shared" si="115"/>
        <v>0</v>
      </c>
      <c r="V263" s="141">
        <f t="shared" si="101"/>
        <v>0</v>
      </c>
      <c r="W263" s="141">
        <f t="shared" si="124"/>
        <v>0</v>
      </c>
      <c r="X263" s="141">
        <f t="shared" si="99"/>
        <v>0</v>
      </c>
      <c r="Y263" s="141">
        <f t="shared" si="100"/>
        <v>0</v>
      </c>
      <c r="Z263" s="141">
        <f t="shared" si="97"/>
        <v>0</v>
      </c>
    </row>
    <row r="264" spans="1:26" x14ac:dyDescent="0.2">
      <c r="A264" s="29" t="s">
        <v>16</v>
      </c>
      <c r="B264" s="29">
        <v>111</v>
      </c>
      <c r="C264" s="2">
        <v>637</v>
      </c>
      <c r="D264" s="16" t="s">
        <v>132</v>
      </c>
      <c r="E264" s="42">
        <v>1029</v>
      </c>
      <c r="F264" s="42">
        <v>1050</v>
      </c>
      <c r="G264" s="42">
        <v>0</v>
      </c>
      <c r="H264" s="42">
        <v>0</v>
      </c>
      <c r="I264" s="114">
        <v>0</v>
      </c>
      <c r="J264" s="22">
        <f t="shared" si="117"/>
        <v>0</v>
      </c>
      <c r="K264" s="42">
        <v>0</v>
      </c>
      <c r="L264" s="123">
        <f t="shared" si="125"/>
        <v>0</v>
      </c>
      <c r="M264" s="141">
        <f t="shared" si="103"/>
        <v>0</v>
      </c>
      <c r="N264" s="141">
        <f t="shared" si="108"/>
        <v>0</v>
      </c>
      <c r="O264" s="141">
        <f t="shared" ref="O264:O326" si="128">IF(B264="Kapitálový rozpočet",G264,0)</f>
        <v>0</v>
      </c>
      <c r="P264" s="141">
        <f t="shared" si="121"/>
        <v>0</v>
      </c>
      <c r="Q264" s="141">
        <f t="shared" si="126"/>
        <v>0</v>
      </c>
      <c r="R264" s="141">
        <f t="shared" si="122"/>
        <v>0</v>
      </c>
      <c r="S264" s="141">
        <f t="shared" si="123"/>
        <v>0</v>
      </c>
      <c r="T264" s="141">
        <f t="shared" si="114"/>
        <v>0</v>
      </c>
      <c r="U264" s="141">
        <f t="shared" si="115"/>
        <v>0</v>
      </c>
      <c r="V264" s="141">
        <f t="shared" si="101"/>
        <v>0</v>
      </c>
      <c r="W264" s="141">
        <f t="shared" si="124"/>
        <v>0</v>
      </c>
      <c r="X264" s="141">
        <f t="shared" ref="X264:X326" si="129">IF(B264="Kapitálový rozpočet",K264,0)</f>
        <v>0</v>
      </c>
      <c r="Y264" s="141">
        <f t="shared" si="100"/>
        <v>0</v>
      </c>
      <c r="Z264" s="141">
        <f t="shared" ref="Z264:Z327" si="130">IF(B264="Kapitálový rozpočet",J264,0)</f>
        <v>0</v>
      </c>
    </row>
    <row r="265" spans="1:26" x14ac:dyDescent="0.2">
      <c r="A265" s="29" t="s">
        <v>16</v>
      </c>
      <c r="B265" s="2">
        <v>111</v>
      </c>
      <c r="C265" s="187" t="s">
        <v>48</v>
      </c>
      <c r="D265" s="186"/>
      <c r="E265" s="63">
        <f>SUM(E260:E264)</f>
        <v>9500</v>
      </c>
      <c r="F265" s="63">
        <f>SUM(F260:F264)</f>
        <v>3106.94</v>
      </c>
      <c r="G265" s="63">
        <f>SUM(G260:G264)</f>
        <v>0</v>
      </c>
      <c r="H265" s="63">
        <f>SUM(H260:H264)</f>
        <v>0</v>
      </c>
      <c r="I265" s="144">
        <f>SUM(I260:I264)</f>
        <v>0</v>
      </c>
      <c r="J265" s="22">
        <f t="shared" si="117"/>
        <v>0</v>
      </c>
      <c r="K265" s="63">
        <f>SUM(K260:K264)</f>
        <v>0</v>
      </c>
      <c r="L265" s="123">
        <f t="shared" si="125"/>
        <v>0</v>
      </c>
      <c r="M265" s="141">
        <f t="shared" si="103"/>
        <v>0</v>
      </c>
      <c r="N265" s="141">
        <f t="shared" si="108"/>
        <v>0</v>
      </c>
      <c r="O265" s="141">
        <f t="shared" si="128"/>
        <v>0</v>
      </c>
      <c r="P265" s="141">
        <f t="shared" si="121"/>
        <v>0</v>
      </c>
      <c r="Q265" s="141">
        <f t="shared" si="126"/>
        <v>0</v>
      </c>
      <c r="R265" s="141">
        <f t="shared" si="122"/>
        <v>0</v>
      </c>
      <c r="S265" s="141">
        <f t="shared" si="123"/>
        <v>0</v>
      </c>
      <c r="T265" s="141">
        <f t="shared" si="114"/>
        <v>0</v>
      </c>
      <c r="U265" s="141">
        <f t="shared" si="115"/>
        <v>0</v>
      </c>
      <c r="V265" s="141">
        <f t="shared" si="101"/>
        <v>0</v>
      </c>
      <c r="W265" s="141">
        <f t="shared" si="124"/>
        <v>0</v>
      </c>
      <c r="X265" s="141">
        <f t="shared" si="129"/>
        <v>0</v>
      </c>
      <c r="Y265" s="141">
        <f t="shared" ref="Y265:Y328" si="131">IF(B265="Bežný rozpočet",H265,0)</f>
        <v>0</v>
      </c>
      <c r="Z265" s="141">
        <f t="shared" si="130"/>
        <v>0</v>
      </c>
    </row>
    <row r="266" spans="1:26" x14ac:dyDescent="0.2">
      <c r="A266" s="1" t="s">
        <v>16</v>
      </c>
      <c r="B266" s="187" t="s">
        <v>5</v>
      </c>
      <c r="C266" s="185"/>
      <c r="D266" s="186"/>
      <c r="E266" s="46">
        <f>SUM(E265)</f>
        <v>9500</v>
      </c>
      <c r="F266" s="46">
        <f>SUM(F265)</f>
        <v>3106.94</v>
      </c>
      <c r="G266" s="46">
        <f>SUM(G265)</f>
        <v>0</v>
      </c>
      <c r="H266" s="46">
        <f>SUM(H265)</f>
        <v>0</v>
      </c>
      <c r="I266" s="46">
        <f>SUM(I265)</f>
        <v>0</v>
      </c>
      <c r="J266" s="22">
        <f t="shared" si="117"/>
        <v>0</v>
      </c>
      <c r="K266" s="46">
        <f>SUM(K265)</f>
        <v>0</v>
      </c>
      <c r="L266" s="123">
        <f t="shared" si="125"/>
        <v>0</v>
      </c>
      <c r="M266" s="141">
        <f t="shared" si="103"/>
        <v>9500</v>
      </c>
      <c r="N266" s="141">
        <f t="shared" si="108"/>
        <v>3106.94</v>
      </c>
      <c r="O266" s="141">
        <f t="shared" si="128"/>
        <v>0</v>
      </c>
      <c r="P266" s="141">
        <f t="shared" si="121"/>
        <v>0</v>
      </c>
      <c r="Q266" s="141">
        <f t="shared" si="126"/>
        <v>0</v>
      </c>
      <c r="R266" s="141">
        <f t="shared" si="122"/>
        <v>0</v>
      </c>
      <c r="S266" s="141">
        <f t="shared" si="123"/>
        <v>0</v>
      </c>
      <c r="T266" s="141">
        <f t="shared" si="114"/>
        <v>0</v>
      </c>
      <c r="U266" s="141">
        <f t="shared" si="115"/>
        <v>0</v>
      </c>
      <c r="V266" s="141">
        <f t="shared" si="101"/>
        <v>0</v>
      </c>
      <c r="W266" s="141">
        <f t="shared" si="124"/>
        <v>0</v>
      </c>
      <c r="X266" s="141">
        <f t="shared" si="129"/>
        <v>0</v>
      </c>
      <c r="Y266" s="141">
        <f t="shared" si="131"/>
        <v>0</v>
      </c>
      <c r="Z266" s="141">
        <f t="shared" si="130"/>
        <v>0</v>
      </c>
    </row>
    <row r="267" spans="1:26" x14ac:dyDescent="0.2">
      <c r="A267" s="4" t="s">
        <v>16</v>
      </c>
      <c r="B267" s="183" t="s">
        <v>206</v>
      </c>
      <c r="C267" s="185"/>
      <c r="D267" s="186"/>
      <c r="E267" s="30">
        <f>SUM(E265,E259)</f>
        <v>88781.72</v>
      </c>
      <c r="F267" s="30">
        <f>SUM(F265,F259)</f>
        <v>89596.419999999984</v>
      </c>
      <c r="G267" s="30">
        <f>SUM(G265,G259)</f>
        <v>85700</v>
      </c>
      <c r="H267" s="30">
        <f>SUM(H265,H259)</f>
        <v>85700</v>
      </c>
      <c r="I267" s="163">
        <f>SUM(I265,I259)</f>
        <v>336.5</v>
      </c>
      <c r="J267" s="22">
        <f t="shared" si="117"/>
        <v>86036.5</v>
      </c>
      <c r="K267" s="30">
        <f>SUM(K265,K259)</f>
        <v>21753.25</v>
      </c>
      <c r="L267" s="123">
        <f t="shared" si="125"/>
        <v>25.283745852051165</v>
      </c>
      <c r="M267" s="141">
        <f t="shared" si="103"/>
        <v>0</v>
      </c>
      <c r="N267" s="141">
        <f t="shared" si="108"/>
        <v>0</v>
      </c>
      <c r="O267" s="141">
        <f t="shared" si="128"/>
        <v>0</v>
      </c>
      <c r="P267" s="141">
        <f t="shared" si="121"/>
        <v>0</v>
      </c>
      <c r="Q267" s="141">
        <f t="shared" si="126"/>
        <v>0</v>
      </c>
      <c r="R267" s="141">
        <f t="shared" si="122"/>
        <v>0</v>
      </c>
      <c r="S267" s="141">
        <f t="shared" si="123"/>
        <v>0</v>
      </c>
      <c r="T267" s="141">
        <f t="shared" si="114"/>
        <v>0</v>
      </c>
      <c r="U267" s="141">
        <f t="shared" si="115"/>
        <v>0</v>
      </c>
      <c r="V267" s="141">
        <f t="shared" ref="V267:V330" si="132">IF(B267="Kapitálový rozpočet",H267,0)</f>
        <v>0</v>
      </c>
      <c r="W267" s="141">
        <f t="shared" si="124"/>
        <v>0</v>
      </c>
      <c r="X267" s="141">
        <f t="shared" si="129"/>
        <v>0</v>
      </c>
      <c r="Y267" s="141">
        <f t="shared" si="131"/>
        <v>0</v>
      </c>
      <c r="Z267" s="141">
        <f t="shared" si="130"/>
        <v>0</v>
      </c>
    </row>
    <row r="268" spans="1:26" ht="14.25" thickTop="1" thickBot="1" x14ac:dyDescent="0.25">
      <c r="A268" s="194" t="s">
        <v>186</v>
      </c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6"/>
      <c r="M268" s="141">
        <f t="shared" si="103"/>
        <v>0</v>
      </c>
      <c r="N268" s="141">
        <f t="shared" si="108"/>
        <v>0</v>
      </c>
      <c r="O268" s="141">
        <f t="shared" si="128"/>
        <v>0</v>
      </c>
      <c r="P268" s="141">
        <f t="shared" si="121"/>
        <v>0</v>
      </c>
      <c r="Q268" s="141">
        <f t="shared" si="126"/>
        <v>0</v>
      </c>
      <c r="R268" s="141">
        <f t="shared" si="122"/>
        <v>0</v>
      </c>
      <c r="S268" s="141">
        <f t="shared" si="123"/>
        <v>0</v>
      </c>
      <c r="T268" s="141">
        <f t="shared" si="114"/>
        <v>0</v>
      </c>
      <c r="U268" s="141">
        <f t="shared" si="115"/>
        <v>0</v>
      </c>
      <c r="V268" s="141">
        <f t="shared" si="132"/>
        <v>0</v>
      </c>
      <c r="W268" s="141">
        <f t="shared" si="124"/>
        <v>0</v>
      </c>
      <c r="X268" s="141">
        <f t="shared" si="129"/>
        <v>0</v>
      </c>
      <c r="Y268" s="141">
        <f t="shared" si="131"/>
        <v>0</v>
      </c>
      <c r="Z268" s="141">
        <f t="shared" si="130"/>
        <v>0</v>
      </c>
    </row>
    <row r="269" spans="1:26" ht="13.5" thickTop="1" x14ac:dyDescent="0.2">
      <c r="A269" s="207" t="s">
        <v>213</v>
      </c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9"/>
      <c r="M269" s="141">
        <f t="shared" si="103"/>
        <v>0</v>
      </c>
      <c r="N269" s="141">
        <f t="shared" si="108"/>
        <v>0</v>
      </c>
      <c r="O269" s="141">
        <f t="shared" si="128"/>
        <v>0</v>
      </c>
      <c r="P269" s="141">
        <f t="shared" si="121"/>
        <v>0</v>
      </c>
      <c r="Q269" s="141">
        <f t="shared" si="126"/>
        <v>0</v>
      </c>
      <c r="R269" s="141">
        <f t="shared" si="122"/>
        <v>0</v>
      </c>
      <c r="S269" s="141">
        <f t="shared" si="123"/>
        <v>0</v>
      </c>
      <c r="T269" s="141">
        <f t="shared" si="114"/>
        <v>0</v>
      </c>
      <c r="U269" s="141">
        <f t="shared" si="115"/>
        <v>0</v>
      </c>
      <c r="V269" s="141">
        <f t="shared" si="132"/>
        <v>0</v>
      </c>
      <c r="W269" s="141">
        <f t="shared" si="124"/>
        <v>0</v>
      </c>
      <c r="X269" s="141">
        <f t="shared" si="129"/>
        <v>0</v>
      </c>
      <c r="Y269" s="141">
        <f t="shared" si="131"/>
        <v>0</v>
      </c>
      <c r="Z269" s="141">
        <f t="shared" si="130"/>
        <v>0</v>
      </c>
    </row>
    <row r="270" spans="1:26" x14ac:dyDescent="0.2">
      <c r="A270" s="82" t="s">
        <v>76</v>
      </c>
      <c r="B270" s="29">
        <v>111</v>
      </c>
      <c r="C270" s="2">
        <v>633</v>
      </c>
      <c r="D270" s="16" t="s">
        <v>119</v>
      </c>
      <c r="E270" s="42">
        <v>1100</v>
      </c>
      <c r="F270" s="42">
        <v>0</v>
      </c>
      <c r="G270" s="42">
        <v>0</v>
      </c>
      <c r="H270" s="42">
        <v>0</v>
      </c>
      <c r="I270" s="114">
        <v>0</v>
      </c>
      <c r="J270" s="22">
        <f>SUM(H270:I270)</f>
        <v>0</v>
      </c>
      <c r="K270" s="42">
        <v>0</v>
      </c>
      <c r="L270" s="123">
        <f t="shared" ref="L270:L290" si="133">vypocetPercent(J270,K270)</f>
        <v>0</v>
      </c>
      <c r="M270" s="141">
        <f t="shared" si="103"/>
        <v>0</v>
      </c>
      <c r="N270" s="141">
        <f t="shared" si="108"/>
        <v>0</v>
      </c>
      <c r="O270" s="141">
        <f t="shared" si="128"/>
        <v>0</v>
      </c>
      <c r="P270" s="141">
        <f t="shared" si="121"/>
        <v>0</v>
      </c>
      <c r="Q270" s="141">
        <f t="shared" si="126"/>
        <v>0</v>
      </c>
      <c r="R270" s="141">
        <f t="shared" si="122"/>
        <v>0</v>
      </c>
      <c r="S270" s="141">
        <f t="shared" si="123"/>
        <v>0</v>
      </c>
      <c r="T270" s="141">
        <f t="shared" si="114"/>
        <v>0</v>
      </c>
      <c r="U270" s="141">
        <f t="shared" si="115"/>
        <v>0</v>
      </c>
      <c r="V270" s="141">
        <f t="shared" si="132"/>
        <v>0</v>
      </c>
      <c r="W270" s="141">
        <f t="shared" si="124"/>
        <v>0</v>
      </c>
      <c r="X270" s="141">
        <f t="shared" si="129"/>
        <v>0</v>
      </c>
      <c r="Y270" s="141">
        <f t="shared" si="131"/>
        <v>0</v>
      </c>
      <c r="Z270" s="141">
        <f t="shared" si="130"/>
        <v>0</v>
      </c>
    </row>
    <row r="271" spans="1:26" x14ac:dyDescent="0.2">
      <c r="A271" s="82" t="s">
        <v>76</v>
      </c>
      <c r="B271" s="29">
        <v>111</v>
      </c>
      <c r="C271" s="2">
        <v>635</v>
      </c>
      <c r="D271" s="17" t="s">
        <v>237</v>
      </c>
      <c r="E271" s="22">
        <v>0</v>
      </c>
      <c r="F271" s="22">
        <v>1600</v>
      </c>
      <c r="G271" s="22">
        <v>0</v>
      </c>
      <c r="H271" s="22">
        <v>0</v>
      </c>
      <c r="I271" s="37">
        <v>0</v>
      </c>
      <c r="J271" s="22">
        <f>SUM(H271:I271)</f>
        <v>0</v>
      </c>
      <c r="K271" s="22">
        <v>0</v>
      </c>
      <c r="L271" s="123">
        <f t="shared" si="133"/>
        <v>0</v>
      </c>
      <c r="M271" s="141">
        <f t="shared" si="103"/>
        <v>0</v>
      </c>
      <c r="N271" s="141">
        <f t="shared" si="108"/>
        <v>0</v>
      </c>
      <c r="O271" s="141">
        <f t="shared" si="128"/>
        <v>0</v>
      </c>
      <c r="Q271" s="141">
        <f t="shared" si="126"/>
        <v>0</v>
      </c>
      <c r="T271" s="141">
        <f t="shared" si="114"/>
        <v>0</v>
      </c>
      <c r="U271" s="141">
        <f t="shared" si="115"/>
        <v>0</v>
      </c>
      <c r="V271" s="141">
        <f t="shared" si="132"/>
        <v>0</v>
      </c>
      <c r="X271" s="141">
        <f t="shared" si="129"/>
        <v>0</v>
      </c>
      <c r="Y271" s="141">
        <f t="shared" si="131"/>
        <v>0</v>
      </c>
      <c r="Z271" s="141">
        <f t="shared" si="130"/>
        <v>0</v>
      </c>
    </row>
    <row r="272" spans="1:26" x14ac:dyDescent="0.2">
      <c r="A272" s="82" t="s">
        <v>76</v>
      </c>
      <c r="B272" s="2">
        <v>111</v>
      </c>
      <c r="C272" s="187" t="s">
        <v>48</v>
      </c>
      <c r="D272" s="186"/>
      <c r="E272" s="22">
        <f>SUM(E270:E271)</f>
        <v>1100</v>
      </c>
      <c r="F272" s="22">
        <f>SUM(F270:F271)</f>
        <v>1600</v>
      </c>
      <c r="G272" s="22">
        <f t="shared" ref="G272:I272" si="134">SUM(G270:G271)</f>
        <v>0</v>
      </c>
      <c r="H272" s="22">
        <f t="shared" si="134"/>
        <v>0</v>
      </c>
      <c r="I272" s="37">
        <f t="shared" si="134"/>
        <v>0</v>
      </c>
      <c r="J272" s="22">
        <f>SUM(H272:I272)</f>
        <v>0</v>
      </c>
      <c r="K272" s="22">
        <f>SUM(K270:K271)</f>
        <v>0</v>
      </c>
      <c r="L272" s="123">
        <f t="shared" si="133"/>
        <v>0</v>
      </c>
      <c r="M272" s="141">
        <f t="shared" si="103"/>
        <v>0</v>
      </c>
      <c r="N272" s="141">
        <f t="shared" si="108"/>
        <v>0</v>
      </c>
      <c r="O272" s="141">
        <f t="shared" si="128"/>
        <v>0</v>
      </c>
      <c r="Q272" s="141">
        <f t="shared" si="126"/>
        <v>0</v>
      </c>
      <c r="T272" s="141">
        <f t="shared" si="114"/>
        <v>0</v>
      </c>
      <c r="U272" s="141">
        <f t="shared" si="115"/>
        <v>0</v>
      </c>
      <c r="V272" s="141">
        <f t="shared" si="132"/>
        <v>0</v>
      </c>
      <c r="X272" s="141">
        <f t="shared" si="129"/>
        <v>0</v>
      </c>
      <c r="Y272" s="141">
        <f t="shared" si="131"/>
        <v>0</v>
      </c>
      <c r="Z272" s="141">
        <f t="shared" si="130"/>
        <v>0</v>
      </c>
    </row>
    <row r="273" spans="1:26" x14ac:dyDescent="0.2">
      <c r="A273" s="82" t="s">
        <v>76</v>
      </c>
      <c r="B273" s="2">
        <v>20</v>
      </c>
      <c r="C273" s="2">
        <v>610</v>
      </c>
      <c r="D273" s="16" t="s">
        <v>233</v>
      </c>
      <c r="E273" s="22">
        <v>0</v>
      </c>
      <c r="F273" s="22">
        <v>877.04</v>
      </c>
      <c r="G273" s="22">
        <v>0</v>
      </c>
      <c r="H273" s="22">
        <v>0</v>
      </c>
      <c r="I273" s="37">
        <v>0</v>
      </c>
      <c r="J273" s="22">
        <f t="shared" ref="J273:J275" si="135">SUM(H273:I273)</f>
        <v>0</v>
      </c>
      <c r="K273" s="22">
        <v>0</v>
      </c>
      <c r="L273" s="123">
        <f t="shared" si="133"/>
        <v>0</v>
      </c>
      <c r="M273" s="141">
        <f t="shared" si="103"/>
        <v>0</v>
      </c>
      <c r="N273" s="141">
        <f t="shared" si="108"/>
        <v>0</v>
      </c>
      <c r="O273" s="141">
        <f t="shared" si="128"/>
        <v>0</v>
      </c>
      <c r="Q273" s="141">
        <f t="shared" si="126"/>
        <v>0</v>
      </c>
      <c r="T273" s="141">
        <f t="shared" si="114"/>
        <v>0</v>
      </c>
      <c r="U273" s="141">
        <f t="shared" si="115"/>
        <v>0</v>
      </c>
      <c r="V273" s="141">
        <f t="shared" si="132"/>
        <v>0</v>
      </c>
      <c r="X273" s="141">
        <f t="shared" si="129"/>
        <v>0</v>
      </c>
      <c r="Y273" s="141">
        <f t="shared" si="131"/>
        <v>0</v>
      </c>
      <c r="Z273" s="141">
        <f t="shared" si="130"/>
        <v>0</v>
      </c>
    </row>
    <row r="274" spans="1:26" x14ac:dyDescent="0.2">
      <c r="A274" s="82" t="s">
        <v>76</v>
      </c>
      <c r="B274" s="2">
        <v>20</v>
      </c>
      <c r="C274" s="2">
        <v>620</v>
      </c>
      <c r="D274" s="16" t="s">
        <v>31</v>
      </c>
      <c r="E274" s="22">
        <v>0</v>
      </c>
      <c r="F274" s="22">
        <v>254.98</v>
      </c>
      <c r="G274" s="22">
        <v>0</v>
      </c>
      <c r="H274" s="22">
        <v>0</v>
      </c>
      <c r="I274" s="37">
        <v>0</v>
      </c>
      <c r="J274" s="22">
        <f t="shared" si="135"/>
        <v>0</v>
      </c>
      <c r="K274" s="22">
        <v>0</v>
      </c>
      <c r="L274" s="123">
        <f t="shared" si="133"/>
        <v>0</v>
      </c>
      <c r="M274" s="141">
        <f t="shared" si="103"/>
        <v>0</v>
      </c>
      <c r="N274" s="141">
        <f t="shared" si="108"/>
        <v>0</v>
      </c>
      <c r="O274" s="141">
        <f t="shared" si="128"/>
        <v>0</v>
      </c>
      <c r="Q274" s="141">
        <f t="shared" si="126"/>
        <v>0</v>
      </c>
      <c r="T274" s="141">
        <f t="shared" si="114"/>
        <v>0</v>
      </c>
      <c r="U274" s="141">
        <f t="shared" si="115"/>
        <v>0</v>
      </c>
      <c r="V274" s="141">
        <f t="shared" si="132"/>
        <v>0</v>
      </c>
      <c r="X274" s="141">
        <f t="shared" si="129"/>
        <v>0</v>
      </c>
      <c r="Y274" s="141">
        <f t="shared" si="131"/>
        <v>0</v>
      </c>
      <c r="Z274" s="141">
        <f t="shared" si="130"/>
        <v>0</v>
      </c>
    </row>
    <row r="275" spans="1:26" x14ac:dyDescent="0.2">
      <c r="A275" s="82" t="s">
        <v>76</v>
      </c>
      <c r="B275" s="2">
        <v>20</v>
      </c>
      <c r="C275" s="183" t="s">
        <v>283</v>
      </c>
      <c r="D275" s="186"/>
      <c r="E275" s="22">
        <f>SUM(E273:E274)</f>
        <v>0</v>
      </c>
      <c r="F275" s="22">
        <f>SUM(F273:F274)</f>
        <v>1132.02</v>
      </c>
      <c r="G275" s="22">
        <f t="shared" ref="G275:I275" si="136">SUM(G273:G274)</f>
        <v>0</v>
      </c>
      <c r="H275" s="22">
        <f t="shared" si="136"/>
        <v>0</v>
      </c>
      <c r="I275" s="37">
        <f t="shared" si="136"/>
        <v>0</v>
      </c>
      <c r="J275" s="22">
        <f t="shared" si="135"/>
        <v>0</v>
      </c>
      <c r="K275" s="22">
        <f>SUM(K273:K274)</f>
        <v>0</v>
      </c>
      <c r="L275" s="123">
        <f t="shared" si="133"/>
        <v>0</v>
      </c>
      <c r="M275" s="141">
        <f t="shared" si="103"/>
        <v>0</v>
      </c>
      <c r="N275" s="141">
        <f t="shared" si="108"/>
        <v>0</v>
      </c>
      <c r="O275" s="141">
        <f t="shared" si="128"/>
        <v>0</v>
      </c>
      <c r="Q275" s="141">
        <f t="shared" si="126"/>
        <v>0</v>
      </c>
      <c r="T275" s="141">
        <f t="shared" si="114"/>
        <v>0</v>
      </c>
      <c r="U275" s="141">
        <f t="shared" si="115"/>
        <v>0</v>
      </c>
      <c r="V275" s="141">
        <f t="shared" si="132"/>
        <v>0</v>
      </c>
      <c r="X275" s="141">
        <f t="shared" si="129"/>
        <v>0</v>
      </c>
      <c r="Y275" s="141">
        <f t="shared" si="131"/>
        <v>0</v>
      </c>
      <c r="Z275" s="141">
        <f t="shared" si="130"/>
        <v>0</v>
      </c>
    </row>
    <row r="276" spans="1:26" x14ac:dyDescent="0.2">
      <c r="A276" s="16" t="s">
        <v>76</v>
      </c>
      <c r="B276" s="2">
        <v>41</v>
      </c>
      <c r="C276" s="2">
        <v>610</v>
      </c>
      <c r="D276" s="16" t="s">
        <v>47</v>
      </c>
      <c r="E276" s="22">
        <v>18237.87</v>
      </c>
      <c r="F276" s="90">
        <v>8610.1</v>
      </c>
      <c r="G276" s="90">
        <v>6200</v>
      </c>
      <c r="H276" s="90">
        <v>6200</v>
      </c>
      <c r="I276" s="111">
        <v>0</v>
      </c>
      <c r="J276" s="22">
        <f t="shared" ref="J276:J290" si="137">SUM(H276:I276)</f>
        <v>6200</v>
      </c>
      <c r="K276" s="90">
        <v>2245.02</v>
      </c>
      <c r="L276" s="123">
        <f>vypocetPercent(J276,K276)</f>
        <v>36.21</v>
      </c>
      <c r="M276" s="141">
        <f t="shared" ref="M276:M337" si="138">IF(B276="Bežný rozpočet",E276,0)</f>
        <v>0</v>
      </c>
      <c r="N276" s="141">
        <f t="shared" si="108"/>
        <v>0</v>
      </c>
      <c r="O276" s="141">
        <f t="shared" si="128"/>
        <v>0</v>
      </c>
      <c r="P276" s="141">
        <f t="shared" ref="P276:P320" si="139">IF(B276="Bežný rozpočet",G276,0)</f>
        <v>0</v>
      </c>
      <c r="Q276" s="141">
        <f t="shared" si="126"/>
        <v>0</v>
      </c>
      <c r="R276" s="141">
        <f t="shared" ref="R276:R320" si="140">IF(B276="Kapitálový rozpočet",E276,0)</f>
        <v>0</v>
      </c>
      <c r="S276" s="141">
        <f t="shared" ref="S276:S320" si="141">IF(B276="Bežný rozpočet",I276,0)</f>
        <v>0</v>
      </c>
      <c r="T276" s="141">
        <f t="shared" si="114"/>
        <v>0</v>
      </c>
      <c r="U276" s="141">
        <f t="shared" si="115"/>
        <v>0</v>
      </c>
      <c r="V276" s="141">
        <f t="shared" si="132"/>
        <v>0</v>
      </c>
      <c r="W276" s="141">
        <f t="shared" ref="W276:W320" si="142">IF(B276="Bežný rozpočet",K276,0)</f>
        <v>0</v>
      </c>
      <c r="X276" s="141">
        <f t="shared" si="129"/>
        <v>0</v>
      </c>
      <c r="Y276" s="141">
        <f t="shared" si="131"/>
        <v>0</v>
      </c>
      <c r="Z276" s="141">
        <f t="shared" si="130"/>
        <v>0</v>
      </c>
    </row>
    <row r="277" spans="1:26" x14ac:dyDescent="0.2">
      <c r="A277" s="16" t="s">
        <v>76</v>
      </c>
      <c r="B277" s="2">
        <v>41</v>
      </c>
      <c r="C277" s="2">
        <v>620</v>
      </c>
      <c r="D277" s="16" t="s">
        <v>31</v>
      </c>
      <c r="E277" s="22">
        <v>8922.52</v>
      </c>
      <c r="F277" s="90">
        <v>3193.45</v>
      </c>
      <c r="G277" s="90">
        <v>2365</v>
      </c>
      <c r="H277" s="90">
        <v>2365</v>
      </c>
      <c r="I277" s="111">
        <v>0</v>
      </c>
      <c r="J277" s="22">
        <f t="shared" si="137"/>
        <v>2365</v>
      </c>
      <c r="K277" s="90">
        <v>875.62</v>
      </c>
      <c r="L277" s="123">
        <f t="shared" si="133"/>
        <v>37.024101479915437</v>
      </c>
      <c r="M277" s="141">
        <f t="shared" si="138"/>
        <v>0</v>
      </c>
      <c r="N277" s="141">
        <f t="shared" si="108"/>
        <v>0</v>
      </c>
      <c r="O277" s="141">
        <f t="shared" si="128"/>
        <v>0</v>
      </c>
      <c r="P277" s="141">
        <f t="shared" si="139"/>
        <v>0</v>
      </c>
      <c r="Q277" s="141">
        <f t="shared" si="126"/>
        <v>0</v>
      </c>
      <c r="R277" s="141">
        <f t="shared" si="140"/>
        <v>0</v>
      </c>
      <c r="S277" s="141">
        <f t="shared" si="141"/>
        <v>0</v>
      </c>
      <c r="T277" s="141">
        <f t="shared" si="114"/>
        <v>0</v>
      </c>
      <c r="U277" s="141">
        <f t="shared" si="115"/>
        <v>0</v>
      </c>
      <c r="V277" s="141">
        <f t="shared" si="132"/>
        <v>0</v>
      </c>
      <c r="W277" s="141">
        <f t="shared" si="142"/>
        <v>0</v>
      </c>
      <c r="X277" s="141">
        <f t="shared" si="129"/>
        <v>0</v>
      </c>
      <c r="Y277" s="141">
        <f t="shared" si="131"/>
        <v>0</v>
      </c>
      <c r="Z277" s="141">
        <f t="shared" si="130"/>
        <v>0</v>
      </c>
    </row>
    <row r="278" spans="1:26" x14ac:dyDescent="0.2">
      <c r="A278" s="16" t="s">
        <v>76</v>
      </c>
      <c r="B278" s="1">
        <v>41</v>
      </c>
      <c r="C278" s="1">
        <v>632</v>
      </c>
      <c r="D278" s="17" t="s">
        <v>39</v>
      </c>
      <c r="E278" s="21">
        <v>7117.23</v>
      </c>
      <c r="F278" s="21">
        <v>7328.14</v>
      </c>
      <c r="G278" s="21">
        <v>9000</v>
      </c>
      <c r="H278" s="21">
        <v>10500</v>
      </c>
      <c r="I278" s="40">
        <v>0</v>
      </c>
      <c r="J278" s="22">
        <f t="shared" si="137"/>
        <v>10500</v>
      </c>
      <c r="K278" s="21">
        <v>4493.5200000000004</v>
      </c>
      <c r="L278" s="123">
        <f t="shared" si="133"/>
        <v>42.795428571428573</v>
      </c>
      <c r="M278" s="141">
        <f t="shared" si="138"/>
        <v>0</v>
      </c>
      <c r="N278" s="141">
        <f t="shared" si="108"/>
        <v>0</v>
      </c>
      <c r="O278" s="141">
        <f t="shared" si="128"/>
        <v>0</v>
      </c>
      <c r="P278" s="141">
        <f t="shared" si="139"/>
        <v>0</v>
      </c>
      <c r="Q278" s="141">
        <f t="shared" si="126"/>
        <v>0</v>
      </c>
      <c r="R278" s="141">
        <f t="shared" si="140"/>
        <v>0</v>
      </c>
      <c r="S278" s="141">
        <f t="shared" si="141"/>
        <v>0</v>
      </c>
      <c r="T278" s="141">
        <f t="shared" si="114"/>
        <v>0</v>
      </c>
      <c r="U278" s="141">
        <f t="shared" si="115"/>
        <v>0</v>
      </c>
      <c r="V278" s="141">
        <f t="shared" si="132"/>
        <v>0</v>
      </c>
      <c r="W278" s="141">
        <f t="shared" si="142"/>
        <v>0</v>
      </c>
      <c r="X278" s="141">
        <f t="shared" si="129"/>
        <v>0</v>
      </c>
      <c r="Y278" s="141">
        <f t="shared" si="131"/>
        <v>0</v>
      </c>
      <c r="Z278" s="141">
        <f t="shared" si="130"/>
        <v>0</v>
      </c>
    </row>
    <row r="279" spans="1:26" x14ac:dyDescent="0.2">
      <c r="A279" s="2" t="s">
        <v>76</v>
      </c>
      <c r="B279" s="2">
        <v>41</v>
      </c>
      <c r="C279" s="2">
        <v>631</v>
      </c>
      <c r="D279" s="2" t="s">
        <v>34</v>
      </c>
      <c r="E279" s="22">
        <v>55.9</v>
      </c>
      <c r="F279" s="22">
        <v>0</v>
      </c>
      <c r="G279" s="22">
        <v>50</v>
      </c>
      <c r="H279" s="22">
        <v>50</v>
      </c>
      <c r="I279" s="37">
        <v>0</v>
      </c>
      <c r="J279" s="22">
        <f t="shared" si="137"/>
        <v>50</v>
      </c>
      <c r="K279" s="22">
        <v>0</v>
      </c>
      <c r="L279" s="123">
        <f t="shared" si="133"/>
        <v>0</v>
      </c>
      <c r="M279" s="141">
        <f t="shared" si="138"/>
        <v>0</v>
      </c>
      <c r="N279" s="141">
        <f t="shared" si="108"/>
        <v>0</v>
      </c>
      <c r="O279" s="141">
        <f t="shared" si="128"/>
        <v>0</v>
      </c>
      <c r="P279" s="141">
        <f t="shared" si="139"/>
        <v>0</v>
      </c>
      <c r="Q279" s="141">
        <f t="shared" si="126"/>
        <v>0</v>
      </c>
      <c r="R279" s="141">
        <f t="shared" si="140"/>
        <v>0</v>
      </c>
      <c r="S279" s="141">
        <f t="shared" si="141"/>
        <v>0</v>
      </c>
      <c r="T279" s="141">
        <f t="shared" si="114"/>
        <v>0</v>
      </c>
      <c r="U279" s="141">
        <f t="shared" si="115"/>
        <v>0</v>
      </c>
      <c r="V279" s="141">
        <f t="shared" si="132"/>
        <v>0</v>
      </c>
      <c r="W279" s="141">
        <f t="shared" si="142"/>
        <v>0</v>
      </c>
      <c r="X279" s="141">
        <f t="shared" si="129"/>
        <v>0</v>
      </c>
      <c r="Y279" s="141">
        <f t="shared" si="131"/>
        <v>0</v>
      </c>
      <c r="Z279" s="141">
        <f t="shared" si="130"/>
        <v>0</v>
      </c>
    </row>
    <row r="280" spans="1:26" x14ac:dyDescent="0.2">
      <c r="A280" s="2" t="s">
        <v>76</v>
      </c>
      <c r="B280" s="2">
        <v>41</v>
      </c>
      <c r="C280" s="2">
        <v>632</v>
      </c>
      <c r="D280" s="2" t="s">
        <v>38</v>
      </c>
      <c r="E280" s="22">
        <v>545.41999999999996</v>
      </c>
      <c r="F280" s="22">
        <v>481.98</v>
      </c>
      <c r="G280" s="22">
        <v>0</v>
      </c>
      <c r="H280" s="22">
        <v>0</v>
      </c>
      <c r="I280" s="37">
        <v>0</v>
      </c>
      <c r="J280" s="22">
        <f t="shared" si="137"/>
        <v>0</v>
      </c>
      <c r="K280" s="22">
        <v>0</v>
      </c>
      <c r="L280" s="123">
        <f t="shared" si="133"/>
        <v>0</v>
      </c>
      <c r="M280" s="141">
        <f t="shared" si="138"/>
        <v>0</v>
      </c>
      <c r="N280" s="141">
        <f t="shared" si="108"/>
        <v>0</v>
      </c>
      <c r="O280" s="141">
        <f t="shared" si="128"/>
        <v>0</v>
      </c>
      <c r="P280" s="141">
        <f t="shared" si="139"/>
        <v>0</v>
      </c>
      <c r="Q280" s="141">
        <f t="shared" si="126"/>
        <v>0</v>
      </c>
      <c r="R280" s="141">
        <f t="shared" si="140"/>
        <v>0</v>
      </c>
      <c r="S280" s="141">
        <f t="shared" si="141"/>
        <v>0</v>
      </c>
      <c r="T280" s="141">
        <f t="shared" si="114"/>
        <v>0</v>
      </c>
      <c r="U280" s="141">
        <f t="shared" si="115"/>
        <v>0</v>
      </c>
      <c r="V280" s="141">
        <f t="shared" si="132"/>
        <v>0</v>
      </c>
      <c r="W280" s="141">
        <f t="shared" si="142"/>
        <v>0</v>
      </c>
      <c r="X280" s="141">
        <f t="shared" si="129"/>
        <v>0</v>
      </c>
      <c r="Y280" s="141">
        <f t="shared" si="131"/>
        <v>0</v>
      </c>
      <c r="Z280" s="141">
        <f t="shared" si="130"/>
        <v>0</v>
      </c>
    </row>
    <row r="281" spans="1:26" x14ac:dyDescent="0.2">
      <c r="A281" s="2" t="s">
        <v>76</v>
      </c>
      <c r="B281" s="2">
        <v>41</v>
      </c>
      <c r="C281" s="2">
        <v>633</v>
      </c>
      <c r="D281" s="16" t="s">
        <v>119</v>
      </c>
      <c r="E281" s="22">
        <v>2028.5</v>
      </c>
      <c r="F281" s="22">
        <v>302.24</v>
      </c>
      <c r="G281" s="22">
        <v>400</v>
      </c>
      <c r="H281" s="22">
        <v>400</v>
      </c>
      <c r="I281" s="37">
        <v>0</v>
      </c>
      <c r="J281" s="22">
        <f t="shared" si="137"/>
        <v>400</v>
      </c>
      <c r="K281" s="22">
        <v>54.28</v>
      </c>
      <c r="L281" s="123">
        <f t="shared" si="133"/>
        <v>13.57</v>
      </c>
      <c r="M281" s="141">
        <f t="shared" si="138"/>
        <v>0</v>
      </c>
      <c r="N281" s="141">
        <f t="shared" ref="N281:N339" si="143">IF(B281="Bežný rozpočet",F281,0)</f>
        <v>0</v>
      </c>
      <c r="O281" s="141">
        <f t="shared" si="128"/>
        <v>0</v>
      </c>
      <c r="P281" s="141">
        <f t="shared" si="139"/>
        <v>0</v>
      </c>
      <c r="Q281" s="141">
        <f t="shared" si="126"/>
        <v>0</v>
      </c>
      <c r="R281" s="141">
        <f t="shared" si="140"/>
        <v>0</v>
      </c>
      <c r="S281" s="141">
        <f t="shared" si="141"/>
        <v>0</v>
      </c>
      <c r="T281" s="141">
        <f t="shared" si="114"/>
        <v>0</v>
      </c>
      <c r="U281" s="141">
        <f t="shared" si="115"/>
        <v>0</v>
      </c>
      <c r="V281" s="141">
        <f t="shared" si="132"/>
        <v>0</v>
      </c>
      <c r="W281" s="141">
        <f t="shared" si="142"/>
        <v>0</v>
      </c>
      <c r="X281" s="141">
        <f t="shared" si="129"/>
        <v>0</v>
      </c>
      <c r="Y281" s="141">
        <f t="shared" si="131"/>
        <v>0</v>
      </c>
      <c r="Z281" s="141">
        <f t="shared" si="130"/>
        <v>0</v>
      </c>
    </row>
    <row r="282" spans="1:26" x14ac:dyDescent="0.2">
      <c r="A282" s="2" t="s">
        <v>76</v>
      </c>
      <c r="B282" s="2">
        <v>41</v>
      </c>
      <c r="C282" s="2">
        <v>634</v>
      </c>
      <c r="D282" s="1" t="s">
        <v>36</v>
      </c>
      <c r="E282" s="22">
        <v>3228.21</v>
      </c>
      <c r="F282" s="22">
        <v>0</v>
      </c>
      <c r="G282" s="22">
        <v>0</v>
      </c>
      <c r="H282" s="22">
        <v>0</v>
      </c>
      <c r="I282" s="37">
        <v>0</v>
      </c>
      <c r="J282" s="22">
        <f t="shared" si="137"/>
        <v>0</v>
      </c>
      <c r="K282" s="22">
        <v>0</v>
      </c>
      <c r="L282" s="123">
        <f t="shared" si="133"/>
        <v>0</v>
      </c>
      <c r="M282" s="141">
        <f t="shared" si="138"/>
        <v>0</v>
      </c>
      <c r="N282" s="141">
        <f t="shared" si="143"/>
        <v>0</v>
      </c>
      <c r="O282" s="141">
        <f t="shared" si="128"/>
        <v>0</v>
      </c>
      <c r="P282" s="141">
        <f t="shared" si="139"/>
        <v>0</v>
      </c>
      <c r="Q282" s="141">
        <f t="shared" si="126"/>
        <v>0</v>
      </c>
      <c r="R282" s="141">
        <f t="shared" si="140"/>
        <v>0</v>
      </c>
      <c r="S282" s="141">
        <f t="shared" si="141"/>
        <v>0</v>
      </c>
      <c r="T282" s="141">
        <f t="shared" si="114"/>
        <v>0</v>
      </c>
      <c r="U282" s="141">
        <f t="shared" si="115"/>
        <v>0</v>
      </c>
      <c r="V282" s="141">
        <f t="shared" si="132"/>
        <v>0</v>
      </c>
      <c r="W282" s="141">
        <f t="shared" si="142"/>
        <v>0</v>
      </c>
      <c r="X282" s="141">
        <f t="shared" si="129"/>
        <v>0</v>
      </c>
      <c r="Y282" s="141">
        <f t="shared" si="131"/>
        <v>0</v>
      </c>
      <c r="Z282" s="141">
        <f t="shared" si="130"/>
        <v>0</v>
      </c>
    </row>
    <row r="283" spans="1:26" x14ac:dyDescent="0.2">
      <c r="A283" s="2" t="s">
        <v>76</v>
      </c>
      <c r="B283" s="2">
        <v>41</v>
      </c>
      <c r="C283" s="2">
        <v>635</v>
      </c>
      <c r="D283" s="17" t="s">
        <v>237</v>
      </c>
      <c r="E283" s="37">
        <v>1469.51</v>
      </c>
      <c r="F283" s="22">
        <v>767.58</v>
      </c>
      <c r="G283" s="22">
        <v>1000</v>
      </c>
      <c r="H283" s="22">
        <v>1000</v>
      </c>
      <c r="I283" s="37">
        <v>0</v>
      </c>
      <c r="J283" s="22">
        <f t="shared" si="137"/>
        <v>1000</v>
      </c>
      <c r="K283" s="22">
        <v>0</v>
      </c>
      <c r="L283" s="123">
        <f t="shared" si="133"/>
        <v>0</v>
      </c>
      <c r="M283" s="141">
        <f t="shared" si="138"/>
        <v>0</v>
      </c>
      <c r="N283" s="141">
        <f t="shared" si="143"/>
        <v>0</v>
      </c>
      <c r="O283" s="141">
        <f t="shared" si="128"/>
        <v>0</v>
      </c>
      <c r="P283" s="141">
        <f t="shared" si="139"/>
        <v>0</v>
      </c>
      <c r="Q283" s="141">
        <f t="shared" si="126"/>
        <v>0</v>
      </c>
      <c r="R283" s="141">
        <f t="shared" si="140"/>
        <v>0</v>
      </c>
      <c r="S283" s="141">
        <f t="shared" si="141"/>
        <v>0</v>
      </c>
      <c r="T283" s="141">
        <f t="shared" si="114"/>
        <v>0</v>
      </c>
      <c r="U283" s="141">
        <f t="shared" si="115"/>
        <v>0</v>
      </c>
      <c r="V283" s="141">
        <f t="shared" si="132"/>
        <v>0</v>
      </c>
      <c r="W283" s="141">
        <f t="shared" si="142"/>
        <v>0</v>
      </c>
      <c r="X283" s="141">
        <f t="shared" si="129"/>
        <v>0</v>
      </c>
      <c r="Y283" s="141">
        <f t="shared" si="131"/>
        <v>0</v>
      </c>
      <c r="Z283" s="141">
        <f t="shared" si="130"/>
        <v>0</v>
      </c>
    </row>
    <row r="284" spans="1:26" x14ac:dyDescent="0.2">
      <c r="A284" s="2" t="s">
        <v>76</v>
      </c>
      <c r="B284" s="2">
        <v>41</v>
      </c>
      <c r="C284" s="2">
        <v>636</v>
      </c>
      <c r="D284" s="16" t="s">
        <v>160</v>
      </c>
      <c r="E284" s="37">
        <v>96</v>
      </c>
      <c r="F284" s="22">
        <v>0</v>
      </c>
      <c r="G284" s="22">
        <v>100</v>
      </c>
      <c r="H284" s="22">
        <v>100</v>
      </c>
      <c r="I284" s="37">
        <v>0</v>
      </c>
      <c r="J284" s="22">
        <f t="shared" si="137"/>
        <v>100</v>
      </c>
      <c r="K284" s="22">
        <v>0</v>
      </c>
      <c r="L284" s="123">
        <f t="shared" si="133"/>
        <v>0</v>
      </c>
      <c r="M284" s="141">
        <f t="shared" si="138"/>
        <v>0</v>
      </c>
      <c r="N284" s="141">
        <f t="shared" si="143"/>
        <v>0</v>
      </c>
      <c r="O284" s="141">
        <f t="shared" si="128"/>
        <v>0</v>
      </c>
      <c r="P284" s="141">
        <f t="shared" si="139"/>
        <v>0</v>
      </c>
      <c r="Q284" s="141">
        <f t="shared" si="126"/>
        <v>0</v>
      </c>
      <c r="R284" s="141">
        <f t="shared" si="140"/>
        <v>0</v>
      </c>
      <c r="S284" s="141">
        <f t="shared" si="141"/>
        <v>0</v>
      </c>
      <c r="T284" s="141">
        <f t="shared" si="114"/>
        <v>0</v>
      </c>
      <c r="U284" s="141">
        <f t="shared" si="115"/>
        <v>0</v>
      </c>
      <c r="V284" s="141">
        <f t="shared" si="132"/>
        <v>0</v>
      </c>
      <c r="W284" s="141">
        <f t="shared" si="142"/>
        <v>0</v>
      </c>
      <c r="X284" s="141">
        <f t="shared" si="129"/>
        <v>0</v>
      </c>
      <c r="Y284" s="141">
        <f t="shared" si="131"/>
        <v>0</v>
      </c>
      <c r="Z284" s="141">
        <f t="shared" si="130"/>
        <v>0</v>
      </c>
    </row>
    <row r="285" spans="1:26" x14ac:dyDescent="0.2">
      <c r="A285" s="2" t="s">
        <v>76</v>
      </c>
      <c r="B285" s="2">
        <v>41</v>
      </c>
      <c r="C285" s="2">
        <v>637</v>
      </c>
      <c r="D285" s="16" t="s">
        <v>132</v>
      </c>
      <c r="E285" s="22">
        <v>8138.85</v>
      </c>
      <c r="F285" s="22">
        <v>0</v>
      </c>
      <c r="G285" s="22">
        <v>0</v>
      </c>
      <c r="H285" s="22">
        <v>0</v>
      </c>
      <c r="I285" s="37">
        <v>0</v>
      </c>
      <c r="J285" s="22">
        <f t="shared" si="137"/>
        <v>0</v>
      </c>
      <c r="K285" s="22">
        <v>0</v>
      </c>
      <c r="L285" s="123">
        <f t="shared" si="133"/>
        <v>0</v>
      </c>
      <c r="M285" s="141">
        <f t="shared" si="138"/>
        <v>0</v>
      </c>
      <c r="N285" s="141">
        <f t="shared" si="143"/>
        <v>0</v>
      </c>
      <c r="O285" s="141">
        <f t="shared" si="128"/>
        <v>0</v>
      </c>
      <c r="P285" s="141">
        <f t="shared" si="139"/>
        <v>0</v>
      </c>
      <c r="Q285" s="141">
        <f t="shared" si="126"/>
        <v>0</v>
      </c>
      <c r="R285" s="141">
        <f t="shared" si="140"/>
        <v>0</v>
      </c>
      <c r="S285" s="141">
        <f t="shared" si="141"/>
        <v>0</v>
      </c>
      <c r="T285" s="141">
        <f t="shared" si="114"/>
        <v>0</v>
      </c>
      <c r="U285" s="141">
        <f t="shared" si="115"/>
        <v>0</v>
      </c>
      <c r="V285" s="141">
        <f t="shared" si="132"/>
        <v>0</v>
      </c>
      <c r="W285" s="141">
        <f t="shared" si="142"/>
        <v>0</v>
      </c>
      <c r="X285" s="141">
        <f t="shared" si="129"/>
        <v>0</v>
      </c>
      <c r="Y285" s="141">
        <f t="shared" si="131"/>
        <v>0</v>
      </c>
      <c r="Z285" s="141">
        <f t="shared" si="130"/>
        <v>0</v>
      </c>
    </row>
    <row r="286" spans="1:26" x14ac:dyDescent="0.2">
      <c r="A286" s="16" t="s">
        <v>76</v>
      </c>
      <c r="B286" s="2">
        <v>41</v>
      </c>
      <c r="C286" s="11">
        <v>642</v>
      </c>
      <c r="D286" s="17" t="s">
        <v>127</v>
      </c>
      <c r="E286" s="22">
        <v>0</v>
      </c>
      <c r="F286" s="22">
        <v>0</v>
      </c>
      <c r="G286" s="22">
        <v>0</v>
      </c>
      <c r="H286" s="22">
        <v>0</v>
      </c>
      <c r="I286" s="37">
        <v>0</v>
      </c>
      <c r="J286" s="22">
        <f t="shared" si="137"/>
        <v>0</v>
      </c>
      <c r="K286" s="22">
        <v>0</v>
      </c>
      <c r="L286" s="123">
        <f t="shared" si="133"/>
        <v>0</v>
      </c>
      <c r="M286" s="141">
        <f t="shared" si="138"/>
        <v>0</v>
      </c>
      <c r="N286" s="141">
        <f t="shared" si="143"/>
        <v>0</v>
      </c>
      <c r="O286" s="141">
        <f t="shared" si="128"/>
        <v>0</v>
      </c>
      <c r="P286" s="141">
        <f t="shared" si="139"/>
        <v>0</v>
      </c>
      <c r="Q286" s="141">
        <f t="shared" si="126"/>
        <v>0</v>
      </c>
      <c r="R286" s="141">
        <f t="shared" si="140"/>
        <v>0</v>
      </c>
      <c r="S286" s="141">
        <f t="shared" si="141"/>
        <v>0</v>
      </c>
      <c r="T286" s="141">
        <f t="shared" si="114"/>
        <v>0</v>
      </c>
      <c r="U286" s="141">
        <f t="shared" si="115"/>
        <v>0</v>
      </c>
      <c r="V286" s="141">
        <f t="shared" si="132"/>
        <v>0</v>
      </c>
      <c r="W286" s="141">
        <f t="shared" si="142"/>
        <v>0</v>
      </c>
      <c r="X286" s="141">
        <f t="shared" si="129"/>
        <v>0</v>
      </c>
      <c r="Y286" s="141">
        <f t="shared" si="131"/>
        <v>0</v>
      </c>
      <c r="Z286" s="141">
        <f t="shared" si="130"/>
        <v>0</v>
      </c>
    </row>
    <row r="287" spans="1:26" x14ac:dyDescent="0.2">
      <c r="A287" s="2" t="s">
        <v>76</v>
      </c>
      <c r="B287" s="2">
        <v>41</v>
      </c>
      <c r="C287" s="96">
        <v>642</v>
      </c>
      <c r="D287" s="56" t="s">
        <v>228</v>
      </c>
      <c r="E287" s="22">
        <v>0</v>
      </c>
      <c r="F287" s="22">
        <v>14748.61</v>
      </c>
      <c r="G287" s="22">
        <v>20000</v>
      </c>
      <c r="H287" s="22">
        <v>0</v>
      </c>
      <c r="I287" s="37">
        <v>0</v>
      </c>
      <c r="J287" s="22">
        <f t="shared" si="137"/>
        <v>0</v>
      </c>
      <c r="K287" s="22">
        <v>0</v>
      </c>
      <c r="L287" s="123">
        <f t="shared" si="133"/>
        <v>0</v>
      </c>
      <c r="M287" s="141">
        <f t="shared" si="138"/>
        <v>0</v>
      </c>
      <c r="N287" s="141">
        <f t="shared" si="143"/>
        <v>0</v>
      </c>
      <c r="O287" s="141">
        <f t="shared" si="128"/>
        <v>0</v>
      </c>
      <c r="P287" s="141">
        <f t="shared" si="139"/>
        <v>0</v>
      </c>
      <c r="Q287" s="141">
        <f t="shared" si="126"/>
        <v>0</v>
      </c>
      <c r="R287" s="141">
        <f t="shared" si="140"/>
        <v>0</v>
      </c>
      <c r="S287" s="141">
        <f t="shared" si="141"/>
        <v>0</v>
      </c>
      <c r="T287" s="141">
        <f t="shared" si="114"/>
        <v>0</v>
      </c>
      <c r="U287" s="141">
        <f t="shared" si="115"/>
        <v>0</v>
      </c>
      <c r="V287" s="141">
        <f t="shared" si="132"/>
        <v>0</v>
      </c>
      <c r="W287" s="141">
        <f t="shared" si="142"/>
        <v>0</v>
      </c>
      <c r="X287" s="141">
        <f t="shared" si="129"/>
        <v>0</v>
      </c>
      <c r="Y287" s="141">
        <f t="shared" si="131"/>
        <v>0</v>
      </c>
      <c r="Z287" s="141">
        <f t="shared" si="130"/>
        <v>0</v>
      </c>
    </row>
    <row r="288" spans="1:26" x14ac:dyDescent="0.2">
      <c r="A288" s="16" t="s">
        <v>76</v>
      </c>
      <c r="B288" s="2">
        <v>41</v>
      </c>
      <c r="C288" s="2">
        <v>633</v>
      </c>
      <c r="D288" s="16" t="s">
        <v>221</v>
      </c>
      <c r="E288" s="37">
        <v>0</v>
      </c>
      <c r="F288" s="22">
        <v>0</v>
      </c>
      <c r="G288" s="22">
        <v>0</v>
      </c>
      <c r="H288" s="22">
        <v>0</v>
      </c>
      <c r="I288" s="37">
        <v>0</v>
      </c>
      <c r="J288" s="22">
        <f t="shared" si="137"/>
        <v>0</v>
      </c>
      <c r="K288" s="22">
        <v>0</v>
      </c>
      <c r="L288" s="123">
        <f t="shared" si="133"/>
        <v>0</v>
      </c>
      <c r="M288" s="141">
        <f t="shared" si="138"/>
        <v>0</v>
      </c>
      <c r="N288" s="141">
        <f t="shared" si="143"/>
        <v>0</v>
      </c>
      <c r="O288" s="141">
        <f t="shared" si="128"/>
        <v>0</v>
      </c>
      <c r="P288" s="141">
        <f t="shared" si="139"/>
        <v>0</v>
      </c>
      <c r="Q288" s="141">
        <f t="shared" si="126"/>
        <v>0</v>
      </c>
      <c r="R288" s="141">
        <f t="shared" si="140"/>
        <v>0</v>
      </c>
      <c r="S288" s="141">
        <f t="shared" si="141"/>
        <v>0</v>
      </c>
      <c r="T288" s="141">
        <f t="shared" si="114"/>
        <v>0</v>
      </c>
      <c r="U288" s="141">
        <f t="shared" si="115"/>
        <v>0</v>
      </c>
      <c r="V288" s="141">
        <f t="shared" si="132"/>
        <v>0</v>
      </c>
      <c r="W288" s="141">
        <f t="shared" si="142"/>
        <v>0</v>
      </c>
      <c r="X288" s="141">
        <f t="shared" si="129"/>
        <v>0</v>
      </c>
      <c r="Y288" s="141">
        <f t="shared" si="131"/>
        <v>0</v>
      </c>
      <c r="Z288" s="141">
        <f t="shared" si="130"/>
        <v>0</v>
      </c>
    </row>
    <row r="289" spans="1:26" x14ac:dyDescent="0.2">
      <c r="A289" s="16" t="s">
        <v>76</v>
      </c>
      <c r="B289" s="2">
        <v>41</v>
      </c>
      <c r="C289" s="2">
        <v>637</v>
      </c>
      <c r="D289" s="16" t="s">
        <v>120</v>
      </c>
      <c r="E289" s="37">
        <v>0</v>
      </c>
      <c r="F289" s="22">
        <v>910.8</v>
      </c>
      <c r="G289" s="22">
        <v>1000</v>
      </c>
      <c r="H289" s="22">
        <v>1000</v>
      </c>
      <c r="I289" s="37">
        <v>0</v>
      </c>
      <c r="J289" s="22">
        <f t="shared" si="137"/>
        <v>1000</v>
      </c>
      <c r="K289" s="22">
        <v>449.28</v>
      </c>
      <c r="L289" s="123">
        <f t="shared" si="133"/>
        <v>44.927999999999997</v>
      </c>
      <c r="M289" s="141">
        <f t="shared" si="138"/>
        <v>0</v>
      </c>
      <c r="N289" s="141">
        <f t="shared" si="143"/>
        <v>0</v>
      </c>
      <c r="O289" s="141">
        <f t="shared" si="128"/>
        <v>0</v>
      </c>
      <c r="P289" s="141">
        <f t="shared" si="139"/>
        <v>0</v>
      </c>
      <c r="Q289" s="141">
        <f t="shared" si="126"/>
        <v>0</v>
      </c>
      <c r="R289" s="141">
        <f t="shared" si="140"/>
        <v>0</v>
      </c>
      <c r="S289" s="141">
        <f t="shared" si="141"/>
        <v>0</v>
      </c>
      <c r="T289" s="141">
        <f t="shared" si="114"/>
        <v>0</v>
      </c>
      <c r="U289" s="141">
        <f t="shared" si="115"/>
        <v>0</v>
      </c>
      <c r="V289" s="141">
        <f t="shared" si="132"/>
        <v>0</v>
      </c>
      <c r="W289" s="141">
        <f t="shared" si="142"/>
        <v>0</v>
      </c>
      <c r="X289" s="141">
        <f t="shared" si="129"/>
        <v>0</v>
      </c>
      <c r="Y289" s="141">
        <f t="shared" si="131"/>
        <v>0</v>
      </c>
      <c r="Z289" s="141">
        <f t="shared" si="130"/>
        <v>0</v>
      </c>
    </row>
    <row r="290" spans="1:26" x14ac:dyDescent="0.2">
      <c r="A290" s="1" t="s">
        <v>76</v>
      </c>
      <c r="B290" s="188" t="s">
        <v>5</v>
      </c>
      <c r="C290" s="189"/>
      <c r="D290" s="190"/>
      <c r="E290" s="61">
        <f>SUM(E276:E289,E275,E272)</f>
        <v>50940.009999999995</v>
      </c>
      <c r="F290" s="61">
        <f>SUM(F276:F289,F275,F272)</f>
        <v>39074.920000000006</v>
      </c>
      <c r="G290" s="61">
        <f t="shared" ref="G290:I290" si="144">SUM(G276:G289,G275,G272)</f>
        <v>40115</v>
      </c>
      <c r="H290" s="61">
        <f t="shared" si="144"/>
        <v>21615</v>
      </c>
      <c r="I290" s="64">
        <f t="shared" si="144"/>
        <v>0</v>
      </c>
      <c r="J290" s="22">
        <f t="shared" si="137"/>
        <v>21615</v>
      </c>
      <c r="K290" s="61">
        <f>SUM(K276:K289,K275,K272)</f>
        <v>8117.7199999999993</v>
      </c>
      <c r="L290" s="123">
        <f t="shared" si="133"/>
        <v>37.5559565116817</v>
      </c>
      <c r="M290" s="141">
        <f t="shared" si="138"/>
        <v>50940.009999999995</v>
      </c>
      <c r="N290" s="141">
        <f t="shared" si="143"/>
        <v>39074.920000000006</v>
      </c>
      <c r="O290" s="141">
        <f t="shared" si="128"/>
        <v>0</v>
      </c>
      <c r="P290" s="141">
        <f t="shared" si="139"/>
        <v>40115</v>
      </c>
      <c r="Q290" s="141">
        <f t="shared" si="126"/>
        <v>0</v>
      </c>
      <c r="R290" s="141">
        <f t="shared" si="140"/>
        <v>0</v>
      </c>
      <c r="S290" s="141">
        <f t="shared" si="141"/>
        <v>0</v>
      </c>
      <c r="T290" s="141">
        <f t="shared" si="114"/>
        <v>0</v>
      </c>
      <c r="U290" s="141">
        <f t="shared" si="115"/>
        <v>21615</v>
      </c>
      <c r="V290" s="141">
        <f t="shared" si="132"/>
        <v>0</v>
      </c>
      <c r="W290" s="141">
        <f t="shared" si="142"/>
        <v>8117.7199999999993</v>
      </c>
      <c r="X290" s="141">
        <f t="shared" si="129"/>
        <v>0</v>
      </c>
      <c r="Y290" s="141">
        <f t="shared" si="131"/>
        <v>21615</v>
      </c>
      <c r="Z290" s="141">
        <f t="shared" si="130"/>
        <v>0</v>
      </c>
    </row>
    <row r="291" spans="1:26" ht="14.25" thickTop="1" thickBot="1" x14ac:dyDescent="0.25">
      <c r="A291" s="194" t="s">
        <v>171</v>
      </c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6"/>
      <c r="M291" s="141">
        <f t="shared" si="138"/>
        <v>0</v>
      </c>
      <c r="N291" s="141">
        <f t="shared" si="143"/>
        <v>0</v>
      </c>
      <c r="O291" s="141">
        <f t="shared" si="128"/>
        <v>0</v>
      </c>
      <c r="P291" s="141">
        <f t="shared" si="139"/>
        <v>0</v>
      </c>
      <c r="Q291" s="141">
        <f t="shared" si="126"/>
        <v>0</v>
      </c>
      <c r="R291" s="141">
        <f t="shared" si="140"/>
        <v>0</v>
      </c>
      <c r="S291" s="141">
        <f t="shared" si="141"/>
        <v>0</v>
      </c>
      <c r="T291" s="141">
        <f t="shared" si="114"/>
        <v>0</v>
      </c>
      <c r="U291" s="141">
        <f t="shared" si="115"/>
        <v>0</v>
      </c>
      <c r="V291" s="141">
        <f t="shared" si="132"/>
        <v>0</v>
      </c>
      <c r="W291" s="141">
        <f t="shared" si="142"/>
        <v>0</v>
      </c>
      <c r="X291" s="141">
        <f t="shared" si="129"/>
        <v>0</v>
      </c>
      <c r="Y291" s="141">
        <f t="shared" si="131"/>
        <v>0</v>
      </c>
      <c r="Z291" s="141">
        <f t="shared" si="130"/>
        <v>0</v>
      </c>
    </row>
    <row r="292" spans="1:26" x14ac:dyDescent="0.2">
      <c r="A292" s="204" t="s">
        <v>187</v>
      </c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3"/>
      <c r="M292" s="141">
        <f t="shared" si="138"/>
        <v>0</v>
      </c>
      <c r="N292" s="141">
        <f t="shared" si="143"/>
        <v>0</v>
      </c>
      <c r="O292" s="141">
        <f t="shared" si="128"/>
        <v>0</v>
      </c>
      <c r="P292" s="141">
        <f t="shared" si="139"/>
        <v>0</v>
      </c>
      <c r="Q292" s="141">
        <f t="shared" si="126"/>
        <v>0</v>
      </c>
      <c r="R292" s="141">
        <f t="shared" si="140"/>
        <v>0</v>
      </c>
      <c r="S292" s="141">
        <f t="shared" si="141"/>
        <v>0</v>
      </c>
      <c r="T292" s="141">
        <f t="shared" si="114"/>
        <v>0</v>
      </c>
      <c r="U292" s="141">
        <f t="shared" si="115"/>
        <v>0</v>
      </c>
      <c r="V292" s="141">
        <f t="shared" si="132"/>
        <v>0</v>
      </c>
      <c r="W292" s="141">
        <f t="shared" si="142"/>
        <v>0</v>
      </c>
      <c r="X292" s="141">
        <f t="shared" si="129"/>
        <v>0</v>
      </c>
      <c r="Y292" s="141">
        <f t="shared" si="131"/>
        <v>0</v>
      </c>
      <c r="Z292" s="141">
        <f t="shared" si="130"/>
        <v>0</v>
      </c>
    </row>
    <row r="293" spans="1:26" x14ac:dyDescent="0.2">
      <c r="A293" s="2" t="s">
        <v>18</v>
      </c>
      <c r="B293" s="2">
        <v>41</v>
      </c>
      <c r="C293" s="2">
        <v>632</v>
      </c>
      <c r="D293" s="2" t="s">
        <v>39</v>
      </c>
      <c r="E293" s="22">
        <v>12983.53</v>
      </c>
      <c r="F293" s="22">
        <v>12986.72</v>
      </c>
      <c r="G293" s="22">
        <v>13150</v>
      </c>
      <c r="H293" s="22">
        <v>13150</v>
      </c>
      <c r="I293" s="22">
        <v>0</v>
      </c>
      <c r="J293" s="22">
        <f>SUM(H293:I293)</f>
        <v>13150</v>
      </c>
      <c r="K293" s="22">
        <v>5415.36</v>
      </c>
      <c r="L293" s="123">
        <f>vypocetPercent(J293,K293)</f>
        <v>41.181444866920152</v>
      </c>
      <c r="M293" s="141">
        <f t="shared" si="138"/>
        <v>0</v>
      </c>
      <c r="N293" s="141">
        <f t="shared" si="143"/>
        <v>0</v>
      </c>
      <c r="O293" s="141">
        <f t="shared" si="128"/>
        <v>0</v>
      </c>
      <c r="P293" s="141">
        <f t="shared" si="139"/>
        <v>0</v>
      </c>
      <c r="Q293" s="141">
        <f t="shared" si="126"/>
        <v>0</v>
      </c>
      <c r="R293" s="141">
        <f t="shared" si="140"/>
        <v>0</v>
      </c>
      <c r="S293" s="141">
        <f t="shared" si="141"/>
        <v>0</v>
      </c>
      <c r="T293" s="141">
        <f t="shared" ref="T293:T356" si="145">IF(B293="Kapitálový rozpočet",I293,0)</f>
        <v>0</v>
      </c>
      <c r="U293" s="141">
        <f t="shared" ref="U293:U356" si="146">IF(B293="Bežný rozpočet",J293,0)</f>
        <v>0</v>
      </c>
      <c r="V293" s="141">
        <f t="shared" si="132"/>
        <v>0</v>
      </c>
      <c r="W293" s="141">
        <f t="shared" si="142"/>
        <v>0</v>
      </c>
      <c r="X293" s="141">
        <f t="shared" si="129"/>
        <v>0</v>
      </c>
      <c r="Y293" s="141">
        <f t="shared" si="131"/>
        <v>0</v>
      </c>
      <c r="Z293" s="141">
        <f t="shared" si="130"/>
        <v>0</v>
      </c>
    </row>
    <row r="294" spans="1:26" x14ac:dyDescent="0.2">
      <c r="A294" s="2" t="s">
        <v>18</v>
      </c>
      <c r="B294" s="2">
        <v>41</v>
      </c>
      <c r="C294" s="2">
        <v>635</v>
      </c>
      <c r="D294" s="17" t="s">
        <v>238</v>
      </c>
      <c r="E294" s="22">
        <v>22737.38</v>
      </c>
      <c r="F294" s="22">
        <v>22687.08</v>
      </c>
      <c r="G294" s="22">
        <v>23000</v>
      </c>
      <c r="H294" s="22">
        <v>25200</v>
      </c>
      <c r="I294" s="151">
        <v>800</v>
      </c>
      <c r="J294" s="22">
        <f>SUM(H294:I294)</f>
        <v>26000</v>
      </c>
      <c r="K294" s="22">
        <v>12229.69</v>
      </c>
      <c r="L294" s="123">
        <f t="shared" ref="L294:L295" si="147">vypocetPercent(J294,K294)</f>
        <v>47.037269230769233</v>
      </c>
      <c r="M294" s="141">
        <f t="shared" si="138"/>
        <v>0</v>
      </c>
      <c r="N294" s="141">
        <f t="shared" si="143"/>
        <v>0</v>
      </c>
      <c r="O294" s="141">
        <f t="shared" si="128"/>
        <v>0</v>
      </c>
      <c r="P294" s="141">
        <f t="shared" si="139"/>
        <v>0</v>
      </c>
      <c r="Q294" s="141">
        <f t="shared" si="126"/>
        <v>0</v>
      </c>
      <c r="R294" s="141">
        <f t="shared" si="140"/>
        <v>0</v>
      </c>
      <c r="S294" s="141">
        <f t="shared" si="141"/>
        <v>0</v>
      </c>
      <c r="T294" s="141">
        <f t="shared" si="145"/>
        <v>0</v>
      </c>
      <c r="U294" s="141">
        <f t="shared" si="146"/>
        <v>0</v>
      </c>
      <c r="V294" s="141">
        <f t="shared" si="132"/>
        <v>0</v>
      </c>
      <c r="W294" s="141">
        <f t="shared" si="142"/>
        <v>0</v>
      </c>
      <c r="X294" s="141">
        <f t="shared" si="129"/>
        <v>0</v>
      </c>
      <c r="Y294" s="141">
        <f t="shared" si="131"/>
        <v>0</v>
      </c>
      <c r="Z294" s="141">
        <f t="shared" si="130"/>
        <v>0</v>
      </c>
    </row>
    <row r="295" spans="1:26" x14ac:dyDescent="0.2">
      <c r="A295" s="3" t="s">
        <v>18</v>
      </c>
      <c r="B295" s="188" t="s">
        <v>5</v>
      </c>
      <c r="C295" s="189"/>
      <c r="D295" s="190"/>
      <c r="E295" s="61">
        <f>SUM(E293:E294)</f>
        <v>35720.910000000003</v>
      </c>
      <c r="F295" s="61">
        <f>SUM(F293:F294)</f>
        <v>35673.800000000003</v>
      </c>
      <c r="G295" s="61">
        <f>SUM(G293:G294)</f>
        <v>36150</v>
      </c>
      <c r="H295" s="61">
        <f>SUM(H293:H294)</f>
        <v>38350</v>
      </c>
      <c r="I295" s="159">
        <f>SUM(I293:I294)</f>
        <v>800</v>
      </c>
      <c r="J295" s="22">
        <f>SUM(H295:I295)</f>
        <v>39150</v>
      </c>
      <c r="K295" s="61">
        <f>SUM(K293:K294)</f>
        <v>17645.05</v>
      </c>
      <c r="L295" s="123">
        <f t="shared" si="147"/>
        <v>45.07037037037037</v>
      </c>
      <c r="M295" s="141">
        <f t="shared" si="138"/>
        <v>35720.910000000003</v>
      </c>
      <c r="N295" s="141">
        <f t="shared" si="143"/>
        <v>35673.800000000003</v>
      </c>
      <c r="O295" s="141">
        <f t="shared" si="128"/>
        <v>0</v>
      </c>
      <c r="P295" s="141">
        <f t="shared" si="139"/>
        <v>36150</v>
      </c>
      <c r="Q295" s="141">
        <f t="shared" si="126"/>
        <v>0</v>
      </c>
      <c r="R295" s="141">
        <f t="shared" si="140"/>
        <v>0</v>
      </c>
      <c r="S295" s="141">
        <f t="shared" si="141"/>
        <v>800</v>
      </c>
      <c r="T295" s="141">
        <f t="shared" si="145"/>
        <v>0</v>
      </c>
      <c r="U295" s="141">
        <f t="shared" si="146"/>
        <v>39150</v>
      </c>
      <c r="V295" s="141">
        <f t="shared" si="132"/>
        <v>0</v>
      </c>
      <c r="W295" s="141">
        <f t="shared" si="142"/>
        <v>17645.05</v>
      </c>
      <c r="X295" s="141">
        <f t="shared" si="129"/>
        <v>0</v>
      </c>
      <c r="Y295" s="141">
        <f t="shared" si="131"/>
        <v>38350</v>
      </c>
      <c r="Z295" s="141">
        <f t="shared" si="130"/>
        <v>0</v>
      </c>
    </row>
    <row r="296" spans="1:26" x14ac:dyDescent="0.2">
      <c r="A296" s="191" t="s">
        <v>209</v>
      </c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3"/>
      <c r="M296" s="141">
        <f t="shared" si="138"/>
        <v>0</v>
      </c>
      <c r="N296" s="141">
        <f t="shared" si="143"/>
        <v>0</v>
      </c>
      <c r="O296" s="141">
        <f t="shared" si="128"/>
        <v>0</v>
      </c>
      <c r="P296" s="141">
        <f t="shared" si="139"/>
        <v>0</v>
      </c>
      <c r="Q296" s="141">
        <f t="shared" si="126"/>
        <v>0</v>
      </c>
      <c r="R296" s="141">
        <f t="shared" si="140"/>
        <v>0</v>
      </c>
      <c r="S296" s="141">
        <f t="shared" si="141"/>
        <v>0</v>
      </c>
      <c r="T296" s="141">
        <f t="shared" si="145"/>
        <v>0</v>
      </c>
      <c r="U296" s="141">
        <f t="shared" si="146"/>
        <v>0</v>
      </c>
      <c r="V296" s="141">
        <f t="shared" si="132"/>
        <v>0</v>
      </c>
      <c r="W296" s="141">
        <f t="shared" si="142"/>
        <v>0</v>
      </c>
      <c r="X296" s="141">
        <f t="shared" si="129"/>
        <v>0</v>
      </c>
      <c r="Y296" s="141">
        <f t="shared" si="131"/>
        <v>0</v>
      </c>
      <c r="Z296" s="141">
        <f t="shared" si="130"/>
        <v>0</v>
      </c>
    </row>
    <row r="297" spans="1:26" x14ac:dyDescent="0.2">
      <c r="A297" s="2" t="s">
        <v>57</v>
      </c>
      <c r="B297" s="2">
        <v>111</v>
      </c>
      <c r="C297" s="2">
        <v>610</v>
      </c>
      <c r="D297" s="2" t="s">
        <v>47</v>
      </c>
      <c r="E297" s="22">
        <v>293.92</v>
      </c>
      <c r="F297" s="22">
        <v>296.01</v>
      </c>
      <c r="G297" s="22">
        <v>0</v>
      </c>
      <c r="H297" s="22">
        <v>0</v>
      </c>
      <c r="I297" s="37">
        <v>0</v>
      </c>
      <c r="J297" s="22">
        <f>SUM(H297:I297)</f>
        <v>0</v>
      </c>
      <c r="K297" s="22">
        <v>0</v>
      </c>
      <c r="L297" s="123">
        <f>vypocetPercent(J297,K297)</f>
        <v>0</v>
      </c>
      <c r="M297" s="141">
        <f t="shared" si="138"/>
        <v>0</v>
      </c>
      <c r="N297" s="141">
        <f t="shared" si="143"/>
        <v>0</v>
      </c>
      <c r="O297" s="141">
        <f t="shared" si="128"/>
        <v>0</v>
      </c>
      <c r="P297" s="141">
        <f t="shared" si="139"/>
        <v>0</v>
      </c>
      <c r="Q297" s="141">
        <f t="shared" si="126"/>
        <v>0</v>
      </c>
      <c r="R297" s="141">
        <f t="shared" si="140"/>
        <v>0</v>
      </c>
      <c r="S297" s="141">
        <f t="shared" si="141"/>
        <v>0</v>
      </c>
      <c r="T297" s="141">
        <f t="shared" si="145"/>
        <v>0</v>
      </c>
      <c r="U297" s="141">
        <f t="shared" si="146"/>
        <v>0</v>
      </c>
      <c r="V297" s="141">
        <f t="shared" si="132"/>
        <v>0</v>
      </c>
      <c r="W297" s="141">
        <f t="shared" si="142"/>
        <v>0</v>
      </c>
      <c r="X297" s="141">
        <f t="shared" si="129"/>
        <v>0</v>
      </c>
      <c r="Y297" s="141">
        <f t="shared" si="131"/>
        <v>0</v>
      </c>
      <c r="Z297" s="141">
        <f t="shared" si="130"/>
        <v>0</v>
      </c>
    </row>
    <row r="298" spans="1:26" x14ac:dyDescent="0.2">
      <c r="A298" s="2" t="s">
        <v>57</v>
      </c>
      <c r="B298" s="2">
        <v>111</v>
      </c>
      <c r="C298" s="2">
        <v>620</v>
      </c>
      <c r="D298" s="2" t="s">
        <v>31</v>
      </c>
      <c r="E298" s="22">
        <v>102.72</v>
      </c>
      <c r="F298" s="22">
        <v>103.46</v>
      </c>
      <c r="G298" s="22">
        <v>0</v>
      </c>
      <c r="H298" s="22">
        <v>0</v>
      </c>
      <c r="I298" s="37">
        <v>0</v>
      </c>
      <c r="J298" s="22">
        <f>SUM(H298:I298)</f>
        <v>0</v>
      </c>
      <c r="K298" s="22">
        <v>0</v>
      </c>
      <c r="L298" s="123">
        <f t="shared" ref="L298:L299" si="148">vypocetPercent(J298,K298)</f>
        <v>0</v>
      </c>
      <c r="M298" s="141">
        <f t="shared" si="138"/>
        <v>0</v>
      </c>
      <c r="N298" s="141">
        <f t="shared" si="143"/>
        <v>0</v>
      </c>
      <c r="O298" s="141">
        <f t="shared" si="128"/>
        <v>0</v>
      </c>
      <c r="P298" s="141">
        <f t="shared" si="139"/>
        <v>0</v>
      </c>
      <c r="Q298" s="141">
        <f t="shared" si="126"/>
        <v>0</v>
      </c>
      <c r="R298" s="141">
        <f t="shared" si="140"/>
        <v>0</v>
      </c>
      <c r="S298" s="141">
        <f t="shared" si="141"/>
        <v>0</v>
      </c>
      <c r="T298" s="141">
        <f t="shared" si="145"/>
        <v>0</v>
      </c>
      <c r="U298" s="141">
        <f t="shared" si="146"/>
        <v>0</v>
      </c>
      <c r="V298" s="141">
        <f t="shared" si="132"/>
        <v>0</v>
      </c>
      <c r="W298" s="141">
        <f t="shared" si="142"/>
        <v>0</v>
      </c>
      <c r="X298" s="141">
        <f t="shared" si="129"/>
        <v>0</v>
      </c>
      <c r="Y298" s="141">
        <f t="shared" si="131"/>
        <v>0</v>
      </c>
      <c r="Z298" s="141">
        <f t="shared" si="130"/>
        <v>0</v>
      </c>
    </row>
    <row r="299" spans="1:26" x14ac:dyDescent="0.2">
      <c r="A299" s="3" t="s">
        <v>57</v>
      </c>
      <c r="B299" s="188" t="s">
        <v>5</v>
      </c>
      <c r="C299" s="189"/>
      <c r="D299" s="190"/>
      <c r="E299" s="62">
        <f>SUM(E297:E298)</f>
        <v>396.64</v>
      </c>
      <c r="F299" s="62">
        <f>SUM(F297:F298)</f>
        <v>399.46999999999997</v>
      </c>
      <c r="G299" s="62">
        <f>SUM(G297:G298)</f>
        <v>0</v>
      </c>
      <c r="H299" s="62">
        <f>SUM(H297:H298)</f>
        <v>0</v>
      </c>
      <c r="I299" s="62">
        <f>SUM(I297:I298)</f>
        <v>0</v>
      </c>
      <c r="J299" s="22">
        <f>SUM(H299:I299)</f>
        <v>0</v>
      </c>
      <c r="K299" s="62">
        <f>SUM(K297:K298)</f>
        <v>0</v>
      </c>
      <c r="L299" s="123">
        <f t="shared" si="148"/>
        <v>0</v>
      </c>
      <c r="M299" s="141">
        <f t="shared" si="138"/>
        <v>396.64</v>
      </c>
      <c r="N299" s="141">
        <f t="shared" si="143"/>
        <v>399.46999999999997</v>
      </c>
      <c r="O299" s="141">
        <f t="shared" si="128"/>
        <v>0</v>
      </c>
      <c r="P299" s="141">
        <f t="shared" si="139"/>
        <v>0</v>
      </c>
      <c r="Q299" s="141">
        <f t="shared" si="126"/>
        <v>0</v>
      </c>
      <c r="R299" s="141">
        <f t="shared" si="140"/>
        <v>0</v>
      </c>
      <c r="S299" s="141">
        <f t="shared" si="141"/>
        <v>0</v>
      </c>
      <c r="T299" s="141">
        <f t="shared" si="145"/>
        <v>0</v>
      </c>
      <c r="U299" s="141">
        <f t="shared" si="146"/>
        <v>0</v>
      </c>
      <c r="V299" s="141">
        <f t="shared" si="132"/>
        <v>0</v>
      </c>
      <c r="W299" s="141">
        <f t="shared" si="142"/>
        <v>0</v>
      </c>
      <c r="X299" s="141">
        <f t="shared" si="129"/>
        <v>0</v>
      </c>
      <c r="Y299" s="141">
        <f t="shared" si="131"/>
        <v>0</v>
      </c>
      <c r="Z299" s="141">
        <f t="shared" si="130"/>
        <v>0</v>
      </c>
    </row>
    <row r="300" spans="1:26" x14ac:dyDescent="0.2">
      <c r="A300" s="191" t="s">
        <v>188</v>
      </c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3"/>
      <c r="M300" s="141">
        <f t="shared" si="138"/>
        <v>0</v>
      </c>
      <c r="N300" s="141">
        <f t="shared" si="143"/>
        <v>0</v>
      </c>
      <c r="O300" s="141">
        <f t="shared" si="128"/>
        <v>0</v>
      </c>
      <c r="P300" s="141">
        <f t="shared" si="139"/>
        <v>0</v>
      </c>
      <c r="Q300" s="141">
        <f t="shared" si="126"/>
        <v>0</v>
      </c>
      <c r="R300" s="141">
        <f t="shared" si="140"/>
        <v>0</v>
      </c>
      <c r="S300" s="141">
        <f t="shared" si="141"/>
        <v>0</v>
      </c>
      <c r="T300" s="141">
        <f t="shared" si="145"/>
        <v>0</v>
      </c>
      <c r="U300" s="141">
        <f t="shared" si="146"/>
        <v>0</v>
      </c>
      <c r="V300" s="141">
        <f t="shared" si="132"/>
        <v>0</v>
      </c>
      <c r="W300" s="141">
        <f t="shared" si="142"/>
        <v>0</v>
      </c>
      <c r="X300" s="141">
        <f t="shared" si="129"/>
        <v>0</v>
      </c>
      <c r="Y300" s="141">
        <f t="shared" si="131"/>
        <v>0</v>
      </c>
      <c r="Z300" s="141">
        <f t="shared" si="130"/>
        <v>0</v>
      </c>
    </row>
    <row r="301" spans="1:26" x14ac:dyDescent="0.2">
      <c r="A301" s="2" t="s">
        <v>19</v>
      </c>
      <c r="B301" s="2">
        <v>111</v>
      </c>
      <c r="C301" s="2">
        <v>610</v>
      </c>
      <c r="D301" s="2" t="s">
        <v>47</v>
      </c>
      <c r="E301" s="22">
        <v>4001.18</v>
      </c>
      <c r="F301" s="105">
        <v>4529.8999999999996</v>
      </c>
      <c r="G301" s="22">
        <v>4438.45</v>
      </c>
      <c r="H301" s="22">
        <v>3911.87</v>
      </c>
      <c r="I301" s="111">
        <v>0</v>
      </c>
      <c r="J301" s="105">
        <f>SUM(H301:I301)</f>
        <v>3911.87</v>
      </c>
      <c r="K301" s="105">
        <v>0</v>
      </c>
      <c r="L301" s="123">
        <f>vypocetPercent(J301,K301)</f>
        <v>0</v>
      </c>
      <c r="M301" s="141">
        <f t="shared" si="138"/>
        <v>0</v>
      </c>
      <c r="N301" s="141">
        <f t="shared" si="143"/>
        <v>0</v>
      </c>
      <c r="O301" s="141">
        <f t="shared" si="128"/>
        <v>0</v>
      </c>
      <c r="P301" s="141">
        <f t="shared" si="139"/>
        <v>0</v>
      </c>
      <c r="Q301" s="141">
        <f t="shared" si="126"/>
        <v>0</v>
      </c>
      <c r="R301" s="141">
        <f t="shared" si="140"/>
        <v>0</v>
      </c>
      <c r="S301" s="141">
        <f t="shared" si="141"/>
        <v>0</v>
      </c>
      <c r="T301" s="141">
        <f t="shared" si="145"/>
        <v>0</v>
      </c>
      <c r="U301" s="141">
        <f t="shared" si="146"/>
        <v>0</v>
      </c>
      <c r="V301" s="141">
        <f t="shared" si="132"/>
        <v>0</v>
      </c>
      <c r="W301" s="141">
        <f t="shared" si="142"/>
        <v>0</v>
      </c>
      <c r="X301" s="141">
        <f t="shared" si="129"/>
        <v>0</v>
      </c>
      <c r="Y301" s="141">
        <f t="shared" si="131"/>
        <v>0</v>
      </c>
      <c r="Z301" s="141">
        <f t="shared" si="130"/>
        <v>0</v>
      </c>
    </row>
    <row r="302" spans="1:26" x14ac:dyDescent="0.2">
      <c r="A302" s="2" t="s">
        <v>19</v>
      </c>
      <c r="B302" s="2">
        <v>111</v>
      </c>
      <c r="C302" s="2">
        <v>620</v>
      </c>
      <c r="D302" s="2" t="s">
        <v>31</v>
      </c>
      <c r="E302" s="22">
        <v>1398.41</v>
      </c>
      <c r="F302" s="22">
        <v>1551.24</v>
      </c>
      <c r="G302" s="22">
        <v>1551.24</v>
      </c>
      <c r="H302" s="22">
        <v>1367.05</v>
      </c>
      <c r="I302" s="37">
        <v>0</v>
      </c>
      <c r="J302" s="22">
        <f t="shared" ref="J302:J313" si="149">SUM(H302:I302)</f>
        <v>1367.05</v>
      </c>
      <c r="K302" s="22">
        <v>0</v>
      </c>
      <c r="L302" s="123">
        <f t="shared" ref="L302:L313" si="150">vypocetPercent(J302,K302)</f>
        <v>0</v>
      </c>
      <c r="M302" s="141">
        <f t="shared" si="138"/>
        <v>0</v>
      </c>
      <c r="N302" s="141">
        <f t="shared" si="143"/>
        <v>0</v>
      </c>
      <c r="O302" s="141">
        <f t="shared" si="128"/>
        <v>0</v>
      </c>
      <c r="P302" s="141">
        <f t="shared" si="139"/>
        <v>0</v>
      </c>
      <c r="Q302" s="141">
        <f t="shared" si="126"/>
        <v>0</v>
      </c>
      <c r="R302" s="141">
        <f t="shared" si="140"/>
        <v>0</v>
      </c>
      <c r="S302" s="141">
        <f t="shared" si="141"/>
        <v>0</v>
      </c>
      <c r="T302" s="141">
        <f t="shared" si="145"/>
        <v>0</v>
      </c>
      <c r="U302" s="141">
        <f t="shared" si="146"/>
        <v>0</v>
      </c>
      <c r="V302" s="141">
        <f t="shared" si="132"/>
        <v>0</v>
      </c>
      <c r="W302" s="141">
        <f t="shared" si="142"/>
        <v>0</v>
      </c>
      <c r="X302" s="141">
        <f t="shared" si="129"/>
        <v>0</v>
      </c>
      <c r="Y302" s="141">
        <f t="shared" si="131"/>
        <v>0</v>
      </c>
      <c r="Z302" s="141">
        <f t="shared" si="130"/>
        <v>0</v>
      </c>
    </row>
    <row r="303" spans="1:26" x14ac:dyDescent="0.2">
      <c r="A303" s="2" t="s">
        <v>19</v>
      </c>
      <c r="B303" s="2">
        <v>111</v>
      </c>
      <c r="C303" s="2">
        <v>632</v>
      </c>
      <c r="D303" s="16" t="s">
        <v>35</v>
      </c>
      <c r="E303" s="37">
        <v>141.77000000000001</v>
      </c>
      <c r="F303" s="22">
        <v>57.74</v>
      </c>
      <c r="G303" s="37">
        <v>149.19</v>
      </c>
      <c r="H303" s="37">
        <v>149.19</v>
      </c>
      <c r="I303" s="37">
        <v>0</v>
      </c>
      <c r="J303" s="22">
        <f t="shared" si="149"/>
        <v>149.19</v>
      </c>
      <c r="K303" s="22">
        <v>0</v>
      </c>
      <c r="L303" s="123">
        <f t="shared" si="150"/>
        <v>0</v>
      </c>
      <c r="M303" s="141">
        <f t="shared" si="138"/>
        <v>0</v>
      </c>
      <c r="N303" s="141">
        <f t="shared" si="143"/>
        <v>0</v>
      </c>
      <c r="O303" s="141">
        <f t="shared" si="128"/>
        <v>0</v>
      </c>
      <c r="P303" s="141">
        <f t="shared" si="139"/>
        <v>0</v>
      </c>
      <c r="Q303" s="141">
        <f t="shared" si="126"/>
        <v>0</v>
      </c>
      <c r="R303" s="141">
        <f t="shared" si="140"/>
        <v>0</v>
      </c>
      <c r="S303" s="141">
        <f t="shared" si="141"/>
        <v>0</v>
      </c>
      <c r="T303" s="141">
        <f t="shared" si="145"/>
        <v>0</v>
      </c>
      <c r="U303" s="141">
        <f t="shared" si="146"/>
        <v>0</v>
      </c>
      <c r="V303" s="141">
        <f t="shared" si="132"/>
        <v>0</v>
      </c>
      <c r="W303" s="141">
        <f t="shared" si="142"/>
        <v>0</v>
      </c>
      <c r="X303" s="141">
        <f t="shared" si="129"/>
        <v>0</v>
      </c>
      <c r="Y303" s="141">
        <f t="shared" si="131"/>
        <v>0</v>
      </c>
      <c r="Z303" s="141">
        <f t="shared" si="130"/>
        <v>0</v>
      </c>
    </row>
    <row r="304" spans="1:26" x14ac:dyDescent="0.2">
      <c r="A304" s="1" t="s">
        <v>19</v>
      </c>
      <c r="B304" s="1">
        <v>111</v>
      </c>
      <c r="C304" s="187" t="s">
        <v>48</v>
      </c>
      <c r="D304" s="186"/>
      <c r="E304" s="21">
        <f>SUM(E301:E303)</f>
        <v>5541.3600000000006</v>
      </c>
      <c r="F304" s="21">
        <f>SUM(F301:F303)</f>
        <v>6138.8799999999992</v>
      </c>
      <c r="G304" s="21">
        <f>SUM(G301:G303)</f>
        <v>6138.8799999999992</v>
      </c>
      <c r="H304" s="21">
        <f>SUM(H301:H303)</f>
        <v>5428.11</v>
      </c>
      <c r="I304" s="40">
        <f>SUM(I301:I303)</f>
        <v>0</v>
      </c>
      <c r="J304" s="22">
        <f t="shared" si="149"/>
        <v>5428.11</v>
      </c>
      <c r="K304" s="21">
        <f>SUM(K301:K303)</f>
        <v>0</v>
      </c>
      <c r="L304" s="123">
        <f t="shared" si="150"/>
        <v>0</v>
      </c>
      <c r="M304" s="141">
        <f t="shared" si="138"/>
        <v>0</v>
      </c>
      <c r="N304" s="141">
        <f t="shared" si="143"/>
        <v>0</v>
      </c>
      <c r="O304" s="141">
        <f t="shared" si="128"/>
        <v>0</v>
      </c>
      <c r="P304" s="141">
        <f t="shared" si="139"/>
        <v>0</v>
      </c>
      <c r="Q304" s="141">
        <f t="shared" si="126"/>
        <v>0</v>
      </c>
      <c r="R304" s="141">
        <f t="shared" si="140"/>
        <v>0</v>
      </c>
      <c r="S304" s="141">
        <f t="shared" si="141"/>
        <v>0</v>
      </c>
      <c r="T304" s="141">
        <f t="shared" si="145"/>
        <v>0</v>
      </c>
      <c r="U304" s="141">
        <f t="shared" si="146"/>
        <v>0</v>
      </c>
      <c r="V304" s="141">
        <f t="shared" si="132"/>
        <v>0</v>
      </c>
      <c r="W304" s="141">
        <f t="shared" si="142"/>
        <v>0</v>
      </c>
      <c r="X304" s="141">
        <f t="shared" si="129"/>
        <v>0</v>
      </c>
      <c r="Y304" s="141">
        <f t="shared" si="131"/>
        <v>0</v>
      </c>
      <c r="Z304" s="141">
        <f t="shared" si="130"/>
        <v>0</v>
      </c>
    </row>
    <row r="305" spans="1:26" x14ac:dyDescent="0.2">
      <c r="A305" s="2" t="s">
        <v>19</v>
      </c>
      <c r="B305" s="2">
        <v>41</v>
      </c>
      <c r="C305" s="2">
        <v>610</v>
      </c>
      <c r="D305" s="2" t="s">
        <v>47</v>
      </c>
      <c r="E305" s="21">
        <v>1437.55</v>
      </c>
      <c r="F305" s="41">
        <v>1153.32</v>
      </c>
      <c r="G305" s="41">
        <v>824.55</v>
      </c>
      <c r="H305" s="41">
        <v>824.55</v>
      </c>
      <c r="I305" s="41">
        <v>0</v>
      </c>
      <c r="J305" s="22">
        <f t="shared" si="149"/>
        <v>824.55</v>
      </c>
      <c r="K305" s="41">
        <v>0</v>
      </c>
      <c r="L305" s="123">
        <f t="shared" si="150"/>
        <v>0</v>
      </c>
      <c r="M305" s="141">
        <f t="shared" si="138"/>
        <v>0</v>
      </c>
      <c r="N305" s="141">
        <f t="shared" si="143"/>
        <v>0</v>
      </c>
      <c r="O305" s="141">
        <f t="shared" si="128"/>
        <v>0</v>
      </c>
      <c r="P305" s="141">
        <f t="shared" si="139"/>
        <v>0</v>
      </c>
      <c r="Q305" s="141">
        <f t="shared" si="126"/>
        <v>0</v>
      </c>
      <c r="R305" s="141">
        <f t="shared" si="140"/>
        <v>0</v>
      </c>
      <c r="S305" s="141">
        <f t="shared" si="141"/>
        <v>0</v>
      </c>
      <c r="T305" s="141">
        <f t="shared" si="145"/>
        <v>0</v>
      </c>
      <c r="U305" s="141">
        <f t="shared" si="146"/>
        <v>0</v>
      </c>
      <c r="V305" s="141">
        <f t="shared" si="132"/>
        <v>0</v>
      </c>
      <c r="W305" s="141">
        <f t="shared" si="142"/>
        <v>0</v>
      </c>
      <c r="X305" s="141">
        <f t="shared" si="129"/>
        <v>0</v>
      </c>
      <c r="Y305" s="141">
        <f t="shared" si="131"/>
        <v>0</v>
      </c>
      <c r="Z305" s="141">
        <f t="shared" si="130"/>
        <v>0</v>
      </c>
    </row>
    <row r="306" spans="1:26" x14ac:dyDescent="0.2">
      <c r="A306" s="2" t="s">
        <v>19</v>
      </c>
      <c r="B306" s="2">
        <v>41</v>
      </c>
      <c r="C306" s="2">
        <v>620</v>
      </c>
      <c r="D306" s="2" t="s">
        <v>31</v>
      </c>
      <c r="E306" s="21">
        <v>622.98</v>
      </c>
      <c r="F306" s="30">
        <v>553.76</v>
      </c>
      <c r="G306" s="30">
        <v>553.76</v>
      </c>
      <c r="H306" s="30">
        <v>553.76</v>
      </c>
      <c r="I306" s="30">
        <v>0</v>
      </c>
      <c r="J306" s="22">
        <f t="shared" si="149"/>
        <v>553.76</v>
      </c>
      <c r="K306" s="30">
        <v>0</v>
      </c>
      <c r="L306" s="123">
        <f t="shared" si="150"/>
        <v>0</v>
      </c>
      <c r="M306" s="141">
        <f t="shared" si="138"/>
        <v>0</v>
      </c>
      <c r="N306" s="141">
        <f t="shared" si="143"/>
        <v>0</v>
      </c>
      <c r="O306" s="141">
        <f t="shared" si="128"/>
        <v>0</v>
      </c>
      <c r="P306" s="141">
        <f t="shared" si="139"/>
        <v>0</v>
      </c>
      <c r="Q306" s="141">
        <f t="shared" si="126"/>
        <v>0</v>
      </c>
      <c r="R306" s="141">
        <f t="shared" si="140"/>
        <v>0</v>
      </c>
      <c r="S306" s="141">
        <f t="shared" si="141"/>
        <v>0</v>
      </c>
      <c r="T306" s="141">
        <f t="shared" si="145"/>
        <v>0</v>
      </c>
      <c r="U306" s="141">
        <f t="shared" si="146"/>
        <v>0</v>
      </c>
      <c r="V306" s="141">
        <f t="shared" si="132"/>
        <v>0</v>
      </c>
      <c r="W306" s="141">
        <f t="shared" si="142"/>
        <v>0</v>
      </c>
      <c r="X306" s="141">
        <f t="shared" si="129"/>
        <v>0</v>
      </c>
      <c r="Y306" s="141">
        <f t="shared" si="131"/>
        <v>0</v>
      </c>
      <c r="Z306" s="141">
        <f t="shared" si="130"/>
        <v>0</v>
      </c>
    </row>
    <row r="307" spans="1:26" x14ac:dyDescent="0.2">
      <c r="A307" s="2" t="s">
        <v>19</v>
      </c>
      <c r="B307" s="2">
        <v>41</v>
      </c>
      <c r="C307" s="2">
        <v>631</v>
      </c>
      <c r="D307" s="16" t="s">
        <v>34</v>
      </c>
      <c r="E307" s="40">
        <v>0</v>
      </c>
      <c r="F307" s="30">
        <v>0</v>
      </c>
      <c r="G307" s="30">
        <v>23</v>
      </c>
      <c r="H307" s="30">
        <v>23</v>
      </c>
      <c r="I307" s="30">
        <v>0</v>
      </c>
      <c r="J307" s="22">
        <f t="shared" si="149"/>
        <v>23</v>
      </c>
      <c r="K307" s="30">
        <v>0</v>
      </c>
      <c r="L307" s="123">
        <f t="shared" si="150"/>
        <v>0</v>
      </c>
      <c r="M307" s="141">
        <f t="shared" si="138"/>
        <v>0</v>
      </c>
      <c r="N307" s="141">
        <f t="shared" si="143"/>
        <v>0</v>
      </c>
      <c r="O307" s="141">
        <f t="shared" si="128"/>
        <v>0</v>
      </c>
      <c r="P307" s="141">
        <f t="shared" si="139"/>
        <v>0</v>
      </c>
      <c r="Q307" s="141">
        <f t="shared" si="126"/>
        <v>0</v>
      </c>
      <c r="R307" s="141">
        <f t="shared" si="140"/>
        <v>0</v>
      </c>
      <c r="S307" s="141">
        <f t="shared" si="141"/>
        <v>0</v>
      </c>
      <c r="T307" s="141">
        <f t="shared" si="145"/>
        <v>0</v>
      </c>
      <c r="U307" s="141">
        <f t="shared" si="146"/>
        <v>0</v>
      </c>
      <c r="V307" s="141">
        <f t="shared" si="132"/>
        <v>0</v>
      </c>
      <c r="W307" s="141">
        <f t="shared" si="142"/>
        <v>0</v>
      </c>
      <c r="X307" s="141">
        <f t="shared" si="129"/>
        <v>0</v>
      </c>
      <c r="Y307" s="141">
        <f t="shared" si="131"/>
        <v>0</v>
      </c>
      <c r="Z307" s="141">
        <f t="shared" si="130"/>
        <v>0</v>
      </c>
    </row>
    <row r="308" spans="1:26" x14ac:dyDescent="0.2">
      <c r="A308" s="2" t="s">
        <v>19</v>
      </c>
      <c r="B308" s="2">
        <v>41</v>
      </c>
      <c r="C308" s="2">
        <v>632</v>
      </c>
      <c r="D308" s="2" t="s">
        <v>39</v>
      </c>
      <c r="E308" s="21">
        <v>0</v>
      </c>
      <c r="F308" s="30">
        <v>84.81</v>
      </c>
      <c r="G308" s="30">
        <v>84.81</v>
      </c>
      <c r="H308" s="30">
        <v>84.81</v>
      </c>
      <c r="I308" s="30">
        <v>0</v>
      </c>
      <c r="J308" s="22">
        <f t="shared" si="149"/>
        <v>84.81</v>
      </c>
      <c r="K308" s="30">
        <v>0</v>
      </c>
      <c r="L308" s="123">
        <f t="shared" si="150"/>
        <v>0</v>
      </c>
      <c r="M308" s="141">
        <f t="shared" si="138"/>
        <v>0</v>
      </c>
      <c r="N308" s="141">
        <f t="shared" si="143"/>
        <v>0</v>
      </c>
      <c r="O308" s="141">
        <f t="shared" si="128"/>
        <v>0</v>
      </c>
      <c r="P308" s="141">
        <f t="shared" si="139"/>
        <v>0</v>
      </c>
      <c r="Q308" s="141">
        <f t="shared" si="126"/>
        <v>0</v>
      </c>
      <c r="R308" s="141">
        <f t="shared" si="140"/>
        <v>0</v>
      </c>
      <c r="S308" s="141">
        <f t="shared" si="141"/>
        <v>0</v>
      </c>
      <c r="T308" s="141">
        <f t="shared" si="145"/>
        <v>0</v>
      </c>
      <c r="U308" s="141">
        <f t="shared" si="146"/>
        <v>0</v>
      </c>
      <c r="V308" s="141">
        <f t="shared" si="132"/>
        <v>0</v>
      </c>
      <c r="W308" s="141">
        <f t="shared" si="142"/>
        <v>0</v>
      </c>
      <c r="X308" s="141">
        <f t="shared" si="129"/>
        <v>0</v>
      </c>
      <c r="Y308" s="141">
        <f t="shared" si="131"/>
        <v>0</v>
      </c>
      <c r="Z308" s="141">
        <f t="shared" si="130"/>
        <v>0</v>
      </c>
    </row>
    <row r="309" spans="1:26" x14ac:dyDescent="0.2">
      <c r="A309" s="2" t="s">
        <v>19</v>
      </c>
      <c r="B309" s="2">
        <v>41</v>
      </c>
      <c r="C309" s="2">
        <v>633</v>
      </c>
      <c r="D309" s="16" t="s">
        <v>119</v>
      </c>
      <c r="E309" s="21">
        <v>254.54</v>
      </c>
      <c r="F309" s="30">
        <v>43.78</v>
      </c>
      <c r="G309" s="30">
        <v>323</v>
      </c>
      <c r="H309" s="30">
        <v>323</v>
      </c>
      <c r="I309" s="30">
        <v>0</v>
      </c>
      <c r="J309" s="22">
        <f t="shared" si="149"/>
        <v>323</v>
      </c>
      <c r="K309" s="30">
        <v>0</v>
      </c>
      <c r="L309" s="123">
        <f t="shared" si="150"/>
        <v>0</v>
      </c>
      <c r="M309" s="141">
        <f t="shared" si="138"/>
        <v>0</v>
      </c>
      <c r="N309" s="141">
        <f t="shared" si="143"/>
        <v>0</v>
      </c>
      <c r="O309" s="141">
        <f t="shared" si="128"/>
        <v>0</v>
      </c>
      <c r="P309" s="141">
        <f t="shared" si="139"/>
        <v>0</v>
      </c>
      <c r="Q309" s="141">
        <f t="shared" si="126"/>
        <v>0</v>
      </c>
      <c r="R309" s="141">
        <f t="shared" si="140"/>
        <v>0</v>
      </c>
      <c r="S309" s="141">
        <f t="shared" si="141"/>
        <v>0</v>
      </c>
      <c r="T309" s="141">
        <f t="shared" si="145"/>
        <v>0</v>
      </c>
      <c r="U309" s="141">
        <f t="shared" si="146"/>
        <v>0</v>
      </c>
      <c r="V309" s="141">
        <f t="shared" si="132"/>
        <v>0</v>
      </c>
      <c r="W309" s="141">
        <f t="shared" si="142"/>
        <v>0</v>
      </c>
      <c r="X309" s="141">
        <f t="shared" si="129"/>
        <v>0</v>
      </c>
      <c r="Y309" s="141">
        <f t="shared" si="131"/>
        <v>0</v>
      </c>
      <c r="Z309" s="141">
        <f t="shared" si="130"/>
        <v>0</v>
      </c>
    </row>
    <row r="310" spans="1:26" x14ac:dyDescent="0.2">
      <c r="A310" s="2" t="s">
        <v>19</v>
      </c>
      <c r="B310" s="2">
        <v>41</v>
      </c>
      <c r="C310" s="2">
        <v>637</v>
      </c>
      <c r="D310" s="16" t="s">
        <v>130</v>
      </c>
      <c r="E310" s="21">
        <v>421.3</v>
      </c>
      <c r="F310" s="30">
        <v>322.35000000000002</v>
      </c>
      <c r="G310" s="30">
        <v>414</v>
      </c>
      <c r="H310" s="30">
        <v>414</v>
      </c>
      <c r="I310" s="30">
        <v>0</v>
      </c>
      <c r="J310" s="22">
        <f t="shared" si="149"/>
        <v>414</v>
      </c>
      <c r="K310" s="30">
        <v>0</v>
      </c>
      <c r="L310" s="123">
        <f t="shared" si="150"/>
        <v>0</v>
      </c>
      <c r="M310" s="141">
        <f t="shared" si="138"/>
        <v>0</v>
      </c>
      <c r="N310" s="141">
        <f t="shared" si="143"/>
        <v>0</v>
      </c>
      <c r="O310" s="141">
        <f t="shared" si="128"/>
        <v>0</v>
      </c>
      <c r="P310" s="141">
        <f t="shared" si="139"/>
        <v>0</v>
      </c>
      <c r="Q310" s="141">
        <f t="shared" si="126"/>
        <v>0</v>
      </c>
      <c r="R310" s="141">
        <f t="shared" si="140"/>
        <v>0</v>
      </c>
      <c r="S310" s="141">
        <f t="shared" si="141"/>
        <v>0</v>
      </c>
      <c r="T310" s="141">
        <f t="shared" si="145"/>
        <v>0</v>
      </c>
      <c r="U310" s="141">
        <f t="shared" si="146"/>
        <v>0</v>
      </c>
      <c r="V310" s="141">
        <f t="shared" si="132"/>
        <v>0</v>
      </c>
      <c r="W310" s="141">
        <f t="shared" si="142"/>
        <v>0</v>
      </c>
      <c r="X310" s="141">
        <f t="shared" si="129"/>
        <v>0</v>
      </c>
      <c r="Y310" s="141">
        <f t="shared" si="131"/>
        <v>0</v>
      </c>
      <c r="Z310" s="141">
        <f t="shared" si="130"/>
        <v>0</v>
      </c>
    </row>
    <row r="311" spans="1:26" x14ac:dyDescent="0.2">
      <c r="A311" s="2" t="s">
        <v>19</v>
      </c>
      <c r="B311" s="2">
        <v>41</v>
      </c>
      <c r="C311" s="11">
        <v>642</v>
      </c>
      <c r="D311" s="1" t="s">
        <v>127</v>
      </c>
      <c r="E311" s="21">
        <v>101.63</v>
      </c>
      <c r="F311" s="30">
        <v>65.099999999999994</v>
      </c>
      <c r="G311" s="30">
        <v>0</v>
      </c>
      <c r="H311" s="30">
        <v>0</v>
      </c>
      <c r="I311" s="30">
        <v>0</v>
      </c>
      <c r="J311" s="22">
        <f t="shared" si="149"/>
        <v>0</v>
      </c>
      <c r="K311" s="30">
        <v>0</v>
      </c>
      <c r="L311" s="123">
        <f t="shared" si="150"/>
        <v>0</v>
      </c>
      <c r="M311" s="141">
        <f t="shared" si="138"/>
        <v>0</v>
      </c>
      <c r="N311" s="141">
        <f t="shared" si="143"/>
        <v>0</v>
      </c>
      <c r="O311" s="141">
        <f t="shared" si="128"/>
        <v>0</v>
      </c>
      <c r="P311" s="141">
        <f t="shared" si="139"/>
        <v>0</v>
      </c>
      <c r="Q311" s="141">
        <f t="shared" si="126"/>
        <v>0</v>
      </c>
      <c r="R311" s="141">
        <f t="shared" si="140"/>
        <v>0</v>
      </c>
      <c r="S311" s="141">
        <f t="shared" si="141"/>
        <v>0</v>
      </c>
      <c r="T311" s="141">
        <f t="shared" si="145"/>
        <v>0</v>
      </c>
      <c r="U311" s="141">
        <f t="shared" si="146"/>
        <v>0</v>
      </c>
      <c r="V311" s="141">
        <f t="shared" si="132"/>
        <v>0</v>
      </c>
      <c r="W311" s="141">
        <f t="shared" si="142"/>
        <v>0</v>
      </c>
      <c r="X311" s="141">
        <f t="shared" si="129"/>
        <v>0</v>
      </c>
      <c r="Y311" s="141">
        <f t="shared" si="131"/>
        <v>0</v>
      </c>
      <c r="Z311" s="141">
        <f t="shared" si="130"/>
        <v>0</v>
      </c>
    </row>
    <row r="312" spans="1:26" x14ac:dyDescent="0.2">
      <c r="A312" s="2" t="s">
        <v>19</v>
      </c>
      <c r="B312" s="2">
        <v>41</v>
      </c>
      <c r="C312" s="187" t="s">
        <v>24</v>
      </c>
      <c r="D312" s="186"/>
      <c r="E312" s="30">
        <f>SUM(E305:E311)</f>
        <v>2838</v>
      </c>
      <c r="F312" s="30">
        <f>SUM(F305:F311)</f>
        <v>2223.12</v>
      </c>
      <c r="G312" s="30">
        <f>SUM(G305:G311)</f>
        <v>2223.12</v>
      </c>
      <c r="H312" s="30">
        <f>SUM(H305:H311)</f>
        <v>2223.12</v>
      </c>
      <c r="I312" s="30">
        <f>SUM(I305:I311)</f>
        <v>0</v>
      </c>
      <c r="J312" s="22">
        <f t="shared" si="149"/>
        <v>2223.12</v>
      </c>
      <c r="K312" s="30">
        <f>SUM(K305:K311)</f>
        <v>0</v>
      </c>
      <c r="L312" s="123">
        <f t="shared" si="150"/>
        <v>0</v>
      </c>
      <c r="M312" s="141">
        <f t="shared" si="138"/>
        <v>0</v>
      </c>
      <c r="N312" s="141">
        <f t="shared" si="143"/>
        <v>0</v>
      </c>
      <c r="O312" s="141">
        <f t="shared" si="128"/>
        <v>0</v>
      </c>
      <c r="P312" s="141">
        <f t="shared" si="139"/>
        <v>0</v>
      </c>
      <c r="Q312" s="141">
        <f t="shared" si="126"/>
        <v>0</v>
      </c>
      <c r="R312" s="141">
        <f t="shared" si="140"/>
        <v>0</v>
      </c>
      <c r="S312" s="141">
        <f t="shared" si="141"/>
        <v>0</v>
      </c>
      <c r="T312" s="141">
        <f t="shared" si="145"/>
        <v>0</v>
      </c>
      <c r="U312" s="141">
        <f t="shared" si="146"/>
        <v>0</v>
      </c>
      <c r="V312" s="141">
        <f t="shared" si="132"/>
        <v>0</v>
      </c>
      <c r="W312" s="141">
        <f t="shared" si="142"/>
        <v>0</v>
      </c>
      <c r="X312" s="141">
        <f t="shared" si="129"/>
        <v>0</v>
      </c>
      <c r="Y312" s="141">
        <f t="shared" si="131"/>
        <v>0</v>
      </c>
      <c r="Z312" s="141">
        <f t="shared" si="130"/>
        <v>0</v>
      </c>
    </row>
    <row r="313" spans="1:26" x14ac:dyDescent="0.2">
      <c r="A313" s="3" t="s">
        <v>19</v>
      </c>
      <c r="B313" s="188" t="s">
        <v>5</v>
      </c>
      <c r="C313" s="189"/>
      <c r="D313" s="190"/>
      <c r="E313" s="62">
        <f>SUM(E304,E312)</f>
        <v>8379.36</v>
      </c>
      <c r="F313" s="62">
        <f>SUM(F304,F312)</f>
        <v>8362</v>
      </c>
      <c r="G313" s="62">
        <f>SUM(G304,G312)</f>
        <v>8362</v>
      </c>
      <c r="H313" s="62">
        <f>SUM(H304,H312)</f>
        <v>7651.23</v>
      </c>
      <c r="I313" s="62">
        <f>SUM(I304,I312)</f>
        <v>0</v>
      </c>
      <c r="J313" s="22">
        <f t="shared" si="149"/>
        <v>7651.23</v>
      </c>
      <c r="K313" s="62">
        <f>SUM(K304,K312)</f>
        <v>0</v>
      </c>
      <c r="L313" s="123">
        <f t="shared" si="150"/>
        <v>0</v>
      </c>
      <c r="M313" s="141">
        <f t="shared" si="138"/>
        <v>8379.36</v>
      </c>
      <c r="N313" s="141">
        <f t="shared" si="143"/>
        <v>8362</v>
      </c>
      <c r="O313" s="141">
        <f t="shared" si="128"/>
        <v>0</v>
      </c>
      <c r="P313" s="141">
        <f t="shared" si="139"/>
        <v>8362</v>
      </c>
      <c r="Q313" s="141">
        <f t="shared" ref="Q313:Q371" si="151">IF(B313="Kapitálový rozpočet",F313,0)</f>
        <v>0</v>
      </c>
      <c r="R313" s="141">
        <f t="shared" si="140"/>
        <v>0</v>
      </c>
      <c r="S313" s="141">
        <f t="shared" si="141"/>
        <v>0</v>
      </c>
      <c r="T313" s="141">
        <f t="shared" si="145"/>
        <v>0</v>
      </c>
      <c r="U313" s="141">
        <f t="shared" si="146"/>
        <v>7651.23</v>
      </c>
      <c r="V313" s="141">
        <f t="shared" si="132"/>
        <v>0</v>
      </c>
      <c r="W313" s="141">
        <f t="shared" si="142"/>
        <v>0</v>
      </c>
      <c r="X313" s="141">
        <f t="shared" si="129"/>
        <v>0</v>
      </c>
      <c r="Y313" s="141">
        <f t="shared" si="131"/>
        <v>7651.23</v>
      </c>
      <c r="Z313" s="141">
        <f t="shared" si="130"/>
        <v>0</v>
      </c>
    </row>
    <row r="314" spans="1:26" x14ac:dyDescent="0.2">
      <c r="A314" s="191" t="s">
        <v>189</v>
      </c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3"/>
      <c r="M314" s="141">
        <f t="shared" si="138"/>
        <v>0</v>
      </c>
      <c r="N314" s="141">
        <f t="shared" si="143"/>
        <v>0</v>
      </c>
      <c r="O314" s="141">
        <f t="shared" si="128"/>
        <v>0</v>
      </c>
      <c r="P314" s="141">
        <f t="shared" si="139"/>
        <v>0</v>
      </c>
      <c r="Q314" s="141">
        <f t="shared" si="151"/>
        <v>0</v>
      </c>
      <c r="R314" s="141">
        <f t="shared" si="140"/>
        <v>0</v>
      </c>
      <c r="S314" s="141">
        <f t="shared" si="141"/>
        <v>0</v>
      </c>
      <c r="T314" s="141">
        <f t="shared" si="145"/>
        <v>0</v>
      </c>
      <c r="U314" s="141">
        <f t="shared" si="146"/>
        <v>0</v>
      </c>
      <c r="V314" s="141">
        <f t="shared" si="132"/>
        <v>0</v>
      </c>
      <c r="W314" s="141">
        <f t="shared" si="142"/>
        <v>0</v>
      </c>
      <c r="X314" s="141">
        <f t="shared" si="129"/>
        <v>0</v>
      </c>
      <c r="Y314" s="141">
        <f t="shared" si="131"/>
        <v>0</v>
      </c>
      <c r="Z314" s="141">
        <f t="shared" si="130"/>
        <v>0</v>
      </c>
    </row>
    <row r="315" spans="1:26" x14ac:dyDescent="0.2">
      <c r="A315" s="2" t="s">
        <v>20</v>
      </c>
      <c r="B315" s="2">
        <v>41</v>
      </c>
      <c r="C315" s="2">
        <v>633</v>
      </c>
      <c r="D315" s="16" t="s">
        <v>119</v>
      </c>
      <c r="E315" s="37">
        <v>3022.86</v>
      </c>
      <c r="F315" s="22">
        <v>1858.14</v>
      </c>
      <c r="G315" s="37">
        <v>3500</v>
      </c>
      <c r="H315" s="37">
        <v>3500</v>
      </c>
      <c r="I315" s="37">
        <v>0</v>
      </c>
      <c r="J315" s="22">
        <f>SUM(H315:I315)</f>
        <v>3500</v>
      </c>
      <c r="K315" s="22">
        <v>792</v>
      </c>
      <c r="L315" s="123">
        <f>vypocetPercent(J315,K315)</f>
        <v>22.62857142857143</v>
      </c>
      <c r="M315" s="141">
        <f t="shared" si="138"/>
        <v>0</v>
      </c>
      <c r="N315" s="141">
        <f t="shared" si="143"/>
        <v>0</v>
      </c>
      <c r="O315" s="141">
        <f t="shared" si="128"/>
        <v>0</v>
      </c>
      <c r="P315" s="141">
        <f t="shared" si="139"/>
        <v>0</v>
      </c>
      <c r="Q315" s="141">
        <f t="shared" si="151"/>
        <v>0</v>
      </c>
      <c r="R315" s="141">
        <f t="shared" si="140"/>
        <v>0</v>
      </c>
      <c r="S315" s="141">
        <f t="shared" si="141"/>
        <v>0</v>
      </c>
      <c r="T315" s="141">
        <f t="shared" si="145"/>
        <v>0</v>
      </c>
      <c r="U315" s="141">
        <f t="shared" si="146"/>
        <v>0</v>
      </c>
      <c r="V315" s="141">
        <f t="shared" si="132"/>
        <v>0</v>
      </c>
      <c r="W315" s="141">
        <f t="shared" si="142"/>
        <v>0</v>
      </c>
      <c r="X315" s="141">
        <f t="shared" si="129"/>
        <v>0</v>
      </c>
      <c r="Y315" s="141">
        <f t="shared" si="131"/>
        <v>0</v>
      </c>
      <c r="Z315" s="141">
        <f t="shared" si="130"/>
        <v>0</v>
      </c>
    </row>
    <row r="316" spans="1:26" x14ac:dyDescent="0.2">
      <c r="A316" s="2" t="s">
        <v>20</v>
      </c>
      <c r="B316" s="2">
        <v>41</v>
      </c>
      <c r="C316" s="2">
        <v>637</v>
      </c>
      <c r="D316" s="16" t="s">
        <v>120</v>
      </c>
      <c r="E316" s="37">
        <v>724.56</v>
      </c>
      <c r="F316" s="22">
        <v>0</v>
      </c>
      <c r="G316" s="37">
        <v>0</v>
      </c>
      <c r="H316" s="37">
        <v>0</v>
      </c>
      <c r="I316" s="37">
        <v>0</v>
      </c>
      <c r="J316" s="22">
        <f>SUM(H316:I316)</f>
        <v>0</v>
      </c>
      <c r="K316" s="22">
        <v>0</v>
      </c>
      <c r="L316" s="123">
        <f t="shared" ref="L316:L319" si="152">vypocetPercent(J316,K316)</f>
        <v>0</v>
      </c>
      <c r="M316" s="141">
        <f t="shared" si="138"/>
        <v>0</v>
      </c>
      <c r="N316" s="141">
        <f t="shared" si="143"/>
        <v>0</v>
      </c>
      <c r="O316" s="141">
        <f t="shared" si="128"/>
        <v>0</v>
      </c>
      <c r="P316" s="141">
        <f t="shared" si="139"/>
        <v>0</v>
      </c>
      <c r="Q316" s="141">
        <f t="shared" si="151"/>
        <v>0</v>
      </c>
      <c r="R316" s="141">
        <f t="shared" si="140"/>
        <v>0</v>
      </c>
      <c r="S316" s="141">
        <f t="shared" si="141"/>
        <v>0</v>
      </c>
      <c r="T316" s="141">
        <f t="shared" si="145"/>
        <v>0</v>
      </c>
      <c r="U316" s="141">
        <f t="shared" si="146"/>
        <v>0</v>
      </c>
      <c r="V316" s="141">
        <f t="shared" si="132"/>
        <v>0</v>
      </c>
      <c r="W316" s="141">
        <f t="shared" si="142"/>
        <v>0</v>
      </c>
      <c r="X316" s="141">
        <f t="shared" si="129"/>
        <v>0</v>
      </c>
      <c r="Y316" s="141">
        <f t="shared" si="131"/>
        <v>0</v>
      </c>
      <c r="Z316" s="141">
        <f t="shared" si="130"/>
        <v>0</v>
      </c>
    </row>
    <row r="317" spans="1:26" x14ac:dyDescent="0.2">
      <c r="A317" s="2" t="s">
        <v>20</v>
      </c>
      <c r="B317" s="1">
        <v>45</v>
      </c>
      <c r="C317" s="2">
        <v>633</v>
      </c>
      <c r="D317" s="16" t="s">
        <v>190</v>
      </c>
      <c r="E317" s="40">
        <v>3520.4</v>
      </c>
      <c r="F317" s="21">
        <v>0</v>
      </c>
      <c r="G317" s="40">
        <v>0</v>
      </c>
      <c r="H317" s="40">
        <v>0</v>
      </c>
      <c r="I317" s="40">
        <v>0</v>
      </c>
      <c r="J317" s="22">
        <f>SUM(H317:I317)</f>
        <v>0</v>
      </c>
      <c r="K317" s="21">
        <v>0</v>
      </c>
      <c r="L317" s="123">
        <f t="shared" si="152"/>
        <v>0</v>
      </c>
      <c r="M317" s="141">
        <f t="shared" si="138"/>
        <v>0</v>
      </c>
      <c r="N317" s="141">
        <f t="shared" si="143"/>
        <v>0</v>
      </c>
      <c r="O317" s="141">
        <f t="shared" si="128"/>
        <v>0</v>
      </c>
      <c r="P317" s="141">
        <f t="shared" si="139"/>
        <v>0</v>
      </c>
      <c r="Q317" s="141">
        <f t="shared" si="151"/>
        <v>0</v>
      </c>
      <c r="R317" s="141">
        <f t="shared" si="140"/>
        <v>0</v>
      </c>
      <c r="S317" s="141">
        <f t="shared" si="141"/>
        <v>0</v>
      </c>
      <c r="T317" s="141">
        <f t="shared" si="145"/>
        <v>0</v>
      </c>
      <c r="U317" s="141">
        <f t="shared" si="146"/>
        <v>0</v>
      </c>
      <c r="V317" s="141">
        <f t="shared" si="132"/>
        <v>0</v>
      </c>
      <c r="W317" s="141">
        <f t="shared" si="142"/>
        <v>0</v>
      </c>
      <c r="X317" s="141">
        <f t="shared" si="129"/>
        <v>0</v>
      </c>
      <c r="Y317" s="141">
        <f t="shared" si="131"/>
        <v>0</v>
      </c>
      <c r="Z317" s="141">
        <f t="shared" si="130"/>
        <v>0</v>
      </c>
    </row>
    <row r="318" spans="1:26" x14ac:dyDescent="0.2">
      <c r="A318" s="2" t="s">
        <v>20</v>
      </c>
      <c r="B318" s="15">
        <v>45</v>
      </c>
      <c r="C318" s="36">
        <v>637</v>
      </c>
      <c r="D318" s="16" t="s">
        <v>191</v>
      </c>
      <c r="E318" s="38">
        <v>1479.6</v>
      </c>
      <c r="F318" s="41">
        <v>0</v>
      </c>
      <c r="G318" s="38">
        <v>0</v>
      </c>
      <c r="H318" s="38">
        <v>0</v>
      </c>
      <c r="I318" s="38">
        <v>0</v>
      </c>
      <c r="J318" s="22">
        <f>SUM(H318:I318)</f>
        <v>0</v>
      </c>
      <c r="K318" s="41">
        <v>0</v>
      </c>
      <c r="L318" s="123">
        <f t="shared" si="152"/>
        <v>0</v>
      </c>
      <c r="M318" s="141">
        <f t="shared" si="138"/>
        <v>0</v>
      </c>
      <c r="N318" s="141">
        <f t="shared" si="143"/>
        <v>0</v>
      </c>
      <c r="O318" s="141">
        <f t="shared" si="128"/>
        <v>0</v>
      </c>
      <c r="P318" s="141">
        <f t="shared" si="139"/>
        <v>0</v>
      </c>
      <c r="Q318" s="141">
        <f t="shared" si="151"/>
        <v>0</v>
      </c>
      <c r="R318" s="141">
        <f t="shared" si="140"/>
        <v>0</v>
      </c>
      <c r="S318" s="141">
        <f t="shared" si="141"/>
        <v>0</v>
      </c>
      <c r="T318" s="141">
        <f t="shared" si="145"/>
        <v>0</v>
      </c>
      <c r="U318" s="141">
        <f t="shared" si="146"/>
        <v>0</v>
      </c>
      <c r="V318" s="141">
        <f t="shared" si="132"/>
        <v>0</v>
      </c>
      <c r="W318" s="141">
        <f t="shared" si="142"/>
        <v>0</v>
      </c>
      <c r="X318" s="141">
        <f t="shared" si="129"/>
        <v>0</v>
      </c>
      <c r="Y318" s="141">
        <f t="shared" si="131"/>
        <v>0</v>
      </c>
      <c r="Z318" s="141">
        <f t="shared" si="130"/>
        <v>0</v>
      </c>
    </row>
    <row r="319" spans="1:26" x14ac:dyDescent="0.2">
      <c r="A319" s="3" t="s">
        <v>20</v>
      </c>
      <c r="B319" s="188" t="s">
        <v>5</v>
      </c>
      <c r="C319" s="189"/>
      <c r="D319" s="190"/>
      <c r="E319" s="62">
        <f>SUM(E315:E318)</f>
        <v>8747.42</v>
      </c>
      <c r="F319" s="62">
        <f>SUM(F315:F318)</f>
        <v>1858.14</v>
      </c>
      <c r="G319" s="62">
        <f>SUM(G315:G318)</f>
        <v>3500</v>
      </c>
      <c r="H319" s="62">
        <f>SUM(H315:H318)</f>
        <v>3500</v>
      </c>
      <c r="I319" s="104">
        <f>SUM(I315:I318)</f>
        <v>0</v>
      </c>
      <c r="J319" s="22">
        <f>SUM(H319:I319)</f>
        <v>3500</v>
      </c>
      <c r="K319" s="62">
        <f>SUM(K315:K318)</f>
        <v>792</v>
      </c>
      <c r="L319" s="123">
        <f t="shared" si="152"/>
        <v>22.62857142857143</v>
      </c>
      <c r="M319" s="141">
        <f t="shared" si="138"/>
        <v>8747.42</v>
      </c>
      <c r="N319" s="141">
        <f t="shared" si="143"/>
        <v>1858.14</v>
      </c>
      <c r="O319" s="141">
        <f t="shared" si="128"/>
        <v>0</v>
      </c>
      <c r="P319" s="141">
        <f t="shared" si="139"/>
        <v>3500</v>
      </c>
      <c r="Q319" s="141">
        <f t="shared" si="151"/>
        <v>0</v>
      </c>
      <c r="R319" s="141">
        <f t="shared" si="140"/>
        <v>0</v>
      </c>
      <c r="S319" s="141">
        <f t="shared" si="141"/>
        <v>0</v>
      </c>
      <c r="T319" s="141">
        <f t="shared" si="145"/>
        <v>0</v>
      </c>
      <c r="U319" s="141">
        <f t="shared" si="146"/>
        <v>3500</v>
      </c>
      <c r="V319" s="141">
        <f t="shared" si="132"/>
        <v>0</v>
      </c>
      <c r="W319" s="141">
        <f t="shared" si="142"/>
        <v>792</v>
      </c>
      <c r="X319" s="141">
        <f t="shared" si="129"/>
        <v>0</v>
      </c>
      <c r="Y319" s="141">
        <f t="shared" si="131"/>
        <v>3500</v>
      </c>
      <c r="Z319" s="141">
        <f t="shared" si="130"/>
        <v>0</v>
      </c>
    </row>
    <row r="320" spans="1:26" x14ac:dyDescent="0.2">
      <c r="A320" s="204" t="s">
        <v>192</v>
      </c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3"/>
      <c r="M320" s="141">
        <f t="shared" si="138"/>
        <v>0</v>
      </c>
      <c r="N320" s="141">
        <f t="shared" si="143"/>
        <v>0</v>
      </c>
      <c r="O320" s="141">
        <f t="shared" si="128"/>
        <v>0</v>
      </c>
      <c r="P320" s="141">
        <f t="shared" si="139"/>
        <v>0</v>
      </c>
      <c r="Q320" s="141">
        <f t="shared" si="151"/>
        <v>0</v>
      </c>
      <c r="R320" s="141">
        <f t="shared" si="140"/>
        <v>0</v>
      </c>
      <c r="S320" s="141">
        <f t="shared" si="141"/>
        <v>0</v>
      </c>
      <c r="T320" s="141">
        <f t="shared" si="145"/>
        <v>0</v>
      </c>
      <c r="U320" s="141">
        <f t="shared" si="146"/>
        <v>0</v>
      </c>
      <c r="V320" s="141">
        <f t="shared" si="132"/>
        <v>0</v>
      </c>
      <c r="W320" s="141">
        <f t="shared" si="142"/>
        <v>0</v>
      </c>
      <c r="X320" s="141">
        <f t="shared" si="129"/>
        <v>0</v>
      </c>
      <c r="Y320" s="141">
        <f t="shared" si="131"/>
        <v>0</v>
      </c>
      <c r="Z320" s="141">
        <f t="shared" si="130"/>
        <v>0</v>
      </c>
    </row>
    <row r="321" spans="1:26" x14ac:dyDescent="0.2">
      <c r="A321" s="16" t="s">
        <v>77</v>
      </c>
      <c r="B321" s="2">
        <v>20</v>
      </c>
      <c r="C321" s="2">
        <v>610</v>
      </c>
      <c r="D321" s="16" t="s">
        <v>233</v>
      </c>
      <c r="E321" s="79">
        <v>0</v>
      </c>
      <c r="F321" s="79">
        <v>19758.3</v>
      </c>
      <c r="G321" s="79">
        <v>0</v>
      </c>
      <c r="H321" s="79">
        <v>0</v>
      </c>
      <c r="I321" s="52">
        <v>0</v>
      </c>
      <c r="J321" s="22">
        <f t="shared" ref="J321:J323" si="153">SUM(H321:I321)</f>
        <v>0</v>
      </c>
      <c r="K321" s="79">
        <v>0</v>
      </c>
      <c r="L321" s="123">
        <f t="shared" ref="L321:L323" si="154">vypocetPercent(J321,K321)</f>
        <v>0</v>
      </c>
      <c r="M321" s="141">
        <f t="shared" si="138"/>
        <v>0</v>
      </c>
      <c r="N321" s="141">
        <f t="shared" si="143"/>
        <v>0</v>
      </c>
      <c r="O321" s="141">
        <f t="shared" si="128"/>
        <v>0</v>
      </c>
      <c r="Q321" s="141">
        <f t="shared" si="151"/>
        <v>0</v>
      </c>
      <c r="T321" s="141">
        <f t="shared" si="145"/>
        <v>0</v>
      </c>
      <c r="U321" s="141">
        <f t="shared" si="146"/>
        <v>0</v>
      </c>
      <c r="V321" s="141">
        <f t="shared" si="132"/>
        <v>0</v>
      </c>
      <c r="X321" s="141">
        <f t="shared" si="129"/>
        <v>0</v>
      </c>
      <c r="Y321" s="141">
        <f t="shared" si="131"/>
        <v>0</v>
      </c>
      <c r="Z321" s="141">
        <f t="shared" si="130"/>
        <v>0</v>
      </c>
    </row>
    <row r="322" spans="1:26" x14ac:dyDescent="0.2">
      <c r="A322" s="16" t="s">
        <v>77</v>
      </c>
      <c r="B322" s="2">
        <v>20</v>
      </c>
      <c r="C322" s="2">
        <v>620</v>
      </c>
      <c r="D322" s="16" t="s">
        <v>31</v>
      </c>
      <c r="E322" s="89">
        <v>0</v>
      </c>
      <c r="F322" s="89">
        <v>6559.68</v>
      </c>
      <c r="G322" s="89">
        <v>0</v>
      </c>
      <c r="H322" s="89">
        <v>0</v>
      </c>
      <c r="I322" s="27">
        <v>0</v>
      </c>
      <c r="J322" s="22">
        <f t="shared" si="153"/>
        <v>0</v>
      </c>
      <c r="K322" s="89">
        <v>0</v>
      </c>
      <c r="L322" s="123">
        <f t="shared" si="154"/>
        <v>0</v>
      </c>
      <c r="M322" s="141">
        <f t="shared" si="138"/>
        <v>0</v>
      </c>
      <c r="N322" s="141">
        <f t="shared" si="143"/>
        <v>0</v>
      </c>
      <c r="O322" s="141">
        <f t="shared" si="128"/>
        <v>0</v>
      </c>
      <c r="Q322" s="141">
        <f t="shared" si="151"/>
        <v>0</v>
      </c>
      <c r="T322" s="141">
        <f t="shared" si="145"/>
        <v>0</v>
      </c>
      <c r="U322" s="141">
        <f t="shared" si="146"/>
        <v>0</v>
      </c>
      <c r="V322" s="141">
        <f t="shared" si="132"/>
        <v>0</v>
      </c>
      <c r="X322" s="141">
        <f t="shared" si="129"/>
        <v>0</v>
      </c>
      <c r="Y322" s="141">
        <f t="shared" si="131"/>
        <v>0</v>
      </c>
      <c r="Z322" s="141">
        <f t="shared" si="130"/>
        <v>0</v>
      </c>
    </row>
    <row r="323" spans="1:26" x14ac:dyDescent="0.2">
      <c r="A323" s="16" t="s">
        <v>77</v>
      </c>
      <c r="B323" s="2">
        <v>20</v>
      </c>
      <c r="C323" s="183" t="s">
        <v>283</v>
      </c>
      <c r="D323" s="186"/>
      <c r="E323" s="89">
        <f>SUM(E321:E322)</f>
        <v>0</v>
      </c>
      <c r="F323" s="89">
        <f>SUM(F321:F322)</f>
        <v>26317.98</v>
      </c>
      <c r="G323" s="89">
        <f t="shared" ref="G323:I323" si="155">SUM(G321:G322)</f>
        <v>0</v>
      </c>
      <c r="H323" s="89">
        <f t="shared" si="155"/>
        <v>0</v>
      </c>
      <c r="I323" s="27">
        <f t="shared" si="155"/>
        <v>0</v>
      </c>
      <c r="J323" s="22">
        <f t="shared" si="153"/>
        <v>0</v>
      </c>
      <c r="K323" s="89">
        <f>SUM(K321:K322)</f>
        <v>0</v>
      </c>
      <c r="L323" s="123">
        <f t="shared" si="154"/>
        <v>0</v>
      </c>
      <c r="M323" s="141">
        <f t="shared" si="138"/>
        <v>0</v>
      </c>
      <c r="N323" s="141">
        <f t="shared" si="143"/>
        <v>0</v>
      </c>
      <c r="O323" s="141">
        <f t="shared" si="128"/>
        <v>0</v>
      </c>
      <c r="Q323" s="141">
        <f t="shared" si="151"/>
        <v>0</v>
      </c>
      <c r="T323" s="141">
        <f t="shared" si="145"/>
        <v>0</v>
      </c>
      <c r="U323" s="141">
        <f t="shared" si="146"/>
        <v>0</v>
      </c>
      <c r="V323" s="141">
        <f t="shared" si="132"/>
        <v>0</v>
      </c>
      <c r="X323" s="141">
        <f t="shared" si="129"/>
        <v>0</v>
      </c>
      <c r="Y323" s="141">
        <f t="shared" si="131"/>
        <v>0</v>
      </c>
      <c r="Z323" s="141">
        <f t="shared" si="130"/>
        <v>0</v>
      </c>
    </row>
    <row r="324" spans="1:26" x14ac:dyDescent="0.2">
      <c r="A324" s="16" t="s">
        <v>77</v>
      </c>
      <c r="B324" s="2">
        <v>41</v>
      </c>
      <c r="C324" s="2">
        <v>610</v>
      </c>
      <c r="D324" s="16" t="s">
        <v>47</v>
      </c>
      <c r="E324" s="22">
        <v>128140</v>
      </c>
      <c r="F324" s="22">
        <v>119146.34</v>
      </c>
      <c r="G324" s="22">
        <v>146400</v>
      </c>
      <c r="H324" s="22">
        <v>145262.79</v>
      </c>
      <c r="I324" s="151">
        <v>8824</v>
      </c>
      <c r="J324" s="22">
        <f>SUM(H324:I324)</f>
        <v>154086.79</v>
      </c>
      <c r="K324" s="22">
        <v>50935.6</v>
      </c>
      <c r="L324" s="123">
        <f>vypocetPercent(J324,K324)</f>
        <v>33.056435272614863</v>
      </c>
      <c r="M324" s="141">
        <f t="shared" si="138"/>
        <v>0</v>
      </c>
      <c r="N324" s="141">
        <f t="shared" si="143"/>
        <v>0</v>
      </c>
      <c r="O324" s="141">
        <f t="shared" si="128"/>
        <v>0</v>
      </c>
      <c r="P324" s="141">
        <f t="shared" ref="P324:P351" si="156">IF(B324="Bežný rozpočet",G324,0)</f>
        <v>0</v>
      </c>
      <c r="Q324" s="141">
        <f t="shared" si="151"/>
        <v>0</v>
      </c>
      <c r="R324" s="141">
        <f t="shared" ref="R324:R354" si="157">IF(B324="Kapitálový rozpočet",E324,0)</f>
        <v>0</v>
      </c>
      <c r="S324" s="141">
        <f t="shared" ref="S324:S343" si="158">IF(B324="Bežný rozpočet",I324,0)</f>
        <v>0</v>
      </c>
      <c r="T324" s="141">
        <f t="shared" si="145"/>
        <v>0</v>
      </c>
      <c r="U324" s="141">
        <f t="shared" si="146"/>
        <v>0</v>
      </c>
      <c r="V324" s="141">
        <f t="shared" si="132"/>
        <v>0</v>
      </c>
      <c r="W324" s="141">
        <f t="shared" ref="W324:W351" si="159">IF(B324="Bežný rozpočet",K324,0)</f>
        <v>0</v>
      </c>
      <c r="X324" s="141">
        <f t="shared" si="129"/>
        <v>0</v>
      </c>
      <c r="Y324" s="141">
        <f t="shared" si="131"/>
        <v>0</v>
      </c>
      <c r="Z324" s="141">
        <f t="shared" si="130"/>
        <v>0</v>
      </c>
    </row>
    <row r="325" spans="1:26" x14ac:dyDescent="0.2">
      <c r="A325" s="16" t="s">
        <v>77</v>
      </c>
      <c r="B325" s="2">
        <v>41</v>
      </c>
      <c r="C325" s="2">
        <v>620</v>
      </c>
      <c r="D325" s="16" t="s">
        <v>31</v>
      </c>
      <c r="E325" s="22">
        <v>45726.18</v>
      </c>
      <c r="F325" s="22">
        <v>42421.25</v>
      </c>
      <c r="G325" s="22">
        <v>53500</v>
      </c>
      <c r="H325" s="22">
        <v>53500</v>
      </c>
      <c r="I325" s="151">
        <v>3550.3</v>
      </c>
      <c r="J325" s="22">
        <f t="shared" ref="J325:J350" si="160">SUM(H325:I325)</f>
        <v>57050.3</v>
      </c>
      <c r="K325" s="22">
        <v>18234.259999999998</v>
      </c>
      <c r="L325" s="123">
        <f t="shared" ref="L325:L350" si="161">vypocetPercent(J325,K325)</f>
        <v>31.961725004075348</v>
      </c>
      <c r="M325" s="141">
        <f t="shared" si="138"/>
        <v>0</v>
      </c>
      <c r="N325" s="141">
        <f t="shared" si="143"/>
        <v>0</v>
      </c>
      <c r="O325" s="141">
        <f t="shared" si="128"/>
        <v>0</v>
      </c>
      <c r="P325" s="141">
        <f t="shared" si="156"/>
        <v>0</v>
      </c>
      <c r="Q325" s="141">
        <f t="shared" si="151"/>
        <v>0</v>
      </c>
      <c r="R325" s="141">
        <f t="shared" si="157"/>
        <v>0</v>
      </c>
      <c r="S325" s="141">
        <f t="shared" si="158"/>
        <v>0</v>
      </c>
      <c r="T325" s="141">
        <f t="shared" si="145"/>
        <v>0</v>
      </c>
      <c r="U325" s="141">
        <f t="shared" si="146"/>
        <v>0</v>
      </c>
      <c r="V325" s="141">
        <f t="shared" si="132"/>
        <v>0</v>
      </c>
      <c r="W325" s="141">
        <f t="shared" si="159"/>
        <v>0</v>
      </c>
      <c r="X325" s="141">
        <f t="shared" si="129"/>
        <v>0</v>
      </c>
      <c r="Y325" s="141">
        <f t="shared" si="131"/>
        <v>0</v>
      </c>
      <c r="Z325" s="141">
        <f t="shared" si="130"/>
        <v>0</v>
      </c>
    </row>
    <row r="326" spans="1:26" x14ac:dyDescent="0.2">
      <c r="A326" s="16" t="s">
        <v>77</v>
      </c>
      <c r="B326" s="2">
        <v>41</v>
      </c>
      <c r="C326" s="2">
        <v>642</v>
      </c>
      <c r="D326" s="16" t="s">
        <v>133</v>
      </c>
      <c r="E326" s="37">
        <v>2525.2800000000002</v>
      </c>
      <c r="F326" s="37">
        <v>2555.5</v>
      </c>
      <c r="G326" s="37">
        <v>8016</v>
      </c>
      <c r="H326" s="37">
        <v>9153.2099999999991</v>
      </c>
      <c r="I326" s="154">
        <v>1200</v>
      </c>
      <c r="J326" s="22">
        <f t="shared" si="160"/>
        <v>10353.209999999999</v>
      </c>
      <c r="K326" s="37">
        <v>2075.04</v>
      </c>
      <c r="L326" s="123">
        <f t="shared" si="161"/>
        <v>20.042479578797302</v>
      </c>
      <c r="M326" s="141">
        <f t="shared" si="138"/>
        <v>0</v>
      </c>
      <c r="N326" s="141">
        <f t="shared" si="143"/>
        <v>0</v>
      </c>
      <c r="O326" s="141">
        <f t="shared" si="128"/>
        <v>0</v>
      </c>
      <c r="P326" s="141">
        <f t="shared" si="156"/>
        <v>0</v>
      </c>
      <c r="Q326" s="141">
        <f t="shared" si="151"/>
        <v>0</v>
      </c>
      <c r="R326" s="141">
        <f t="shared" si="157"/>
        <v>0</v>
      </c>
      <c r="S326" s="141">
        <f t="shared" si="158"/>
        <v>0</v>
      </c>
      <c r="T326" s="141">
        <f t="shared" si="145"/>
        <v>0</v>
      </c>
      <c r="U326" s="141">
        <f t="shared" si="146"/>
        <v>0</v>
      </c>
      <c r="V326" s="141">
        <f t="shared" si="132"/>
        <v>0</v>
      </c>
      <c r="W326" s="141">
        <f t="shared" si="159"/>
        <v>0</v>
      </c>
      <c r="X326" s="141">
        <f t="shared" si="129"/>
        <v>0</v>
      </c>
      <c r="Y326" s="141">
        <f t="shared" si="131"/>
        <v>0</v>
      </c>
      <c r="Z326" s="141">
        <f t="shared" si="130"/>
        <v>0</v>
      </c>
    </row>
    <row r="327" spans="1:26" x14ac:dyDescent="0.2">
      <c r="A327" s="16" t="s">
        <v>77</v>
      </c>
      <c r="B327" s="2">
        <v>41</v>
      </c>
      <c r="C327" s="2">
        <v>610</v>
      </c>
      <c r="D327" s="16" t="s">
        <v>86</v>
      </c>
      <c r="E327" s="37">
        <v>11897.89</v>
      </c>
      <c r="F327" s="37">
        <v>0</v>
      </c>
      <c r="G327" s="37">
        <v>0</v>
      </c>
      <c r="H327" s="37">
        <v>0</v>
      </c>
      <c r="I327" s="37">
        <v>0</v>
      </c>
      <c r="J327" s="22">
        <f t="shared" si="160"/>
        <v>0</v>
      </c>
      <c r="K327" s="37">
        <v>0</v>
      </c>
      <c r="L327" s="123">
        <f t="shared" si="161"/>
        <v>0</v>
      </c>
      <c r="M327" s="141">
        <f t="shared" si="138"/>
        <v>0</v>
      </c>
      <c r="N327" s="141">
        <f t="shared" si="143"/>
        <v>0</v>
      </c>
      <c r="O327" s="141">
        <f t="shared" ref="O327:O392" si="162">IF(B327="Kapitálový rozpočet",G327,0)</f>
        <v>0</v>
      </c>
      <c r="P327" s="141">
        <f t="shared" si="156"/>
        <v>0</v>
      </c>
      <c r="Q327" s="141">
        <f t="shared" si="151"/>
        <v>0</v>
      </c>
      <c r="R327" s="141">
        <f t="shared" si="157"/>
        <v>0</v>
      </c>
      <c r="S327" s="141">
        <f t="shared" si="158"/>
        <v>0</v>
      </c>
      <c r="T327" s="141">
        <f t="shared" si="145"/>
        <v>0</v>
      </c>
      <c r="U327" s="141">
        <f t="shared" si="146"/>
        <v>0</v>
      </c>
      <c r="V327" s="141">
        <f t="shared" si="132"/>
        <v>0</v>
      </c>
      <c r="W327" s="141">
        <f t="shared" si="159"/>
        <v>0</v>
      </c>
      <c r="X327" s="141">
        <f t="shared" ref="X327:X392" si="163">IF(B327="Kapitálový rozpočet",K327,0)</f>
        <v>0</v>
      </c>
      <c r="Y327" s="141">
        <f t="shared" si="131"/>
        <v>0</v>
      </c>
      <c r="Z327" s="141">
        <f t="shared" si="130"/>
        <v>0</v>
      </c>
    </row>
    <row r="328" spans="1:26" x14ac:dyDescent="0.2">
      <c r="A328" s="16" t="s">
        <v>77</v>
      </c>
      <c r="B328" s="2">
        <v>41</v>
      </c>
      <c r="C328" s="2">
        <v>620</v>
      </c>
      <c r="D328" s="16" t="s">
        <v>87</v>
      </c>
      <c r="E328" s="37">
        <v>852.78</v>
      </c>
      <c r="F328" s="37">
        <v>0</v>
      </c>
      <c r="G328" s="37">
        <v>0</v>
      </c>
      <c r="H328" s="37">
        <v>0</v>
      </c>
      <c r="I328" s="37">
        <v>0</v>
      </c>
      <c r="J328" s="22">
        <f t="shared" si="160"/>
        <v>0</v>
      </c>
      <c r="K328" s="37">
        <v>0</v>
      </c>
      <c r="L328" s="123">
        <f t="shared" si="161"/>
        <v>0</v>
      </c>
      <c r="M328" s="141">
        <f t="shared" si="138"/>
        <v>0</v>
      </c>
      <c r="N328" s="141">
        <f t="shared" si="143"/>
        <v>0</v>
      </c>
      <c r="O328" s="141">
        <f t="shared" si="162"/>
        <v>0</v>
      </c>
      <c r="P328" s="141">
        <f t="shared" si="156"/>
        <v>0</v>
      </c>
      <c r="Q328" s="141">
        <f t="shared" si="151"/>
        <v>0</v>
      </c>
      <c r="R328" s="141">
        <f t="shared" si="157"/>
        <v>0</v>
      </c>
      <c r="S328" s="141">
        <f t="shared" si="158"/>
        <v>0</v>
      </c>
      <c r="T328" s="141">
        <f t="shared" si="145"/>
        <v>0</v>
      </c>
      <c r="U328" s="141">
        <f t="shared" si="146"/>
        <v>0</v>
      </c>
      <c r="V328" s="141">
        <f t="shared" si="132"/>
        <v>0</v>
      </c>
      <c r="W328" s="141">
        <f t="shared" si="159"/>
        <v>0</v>
      </c>
      <c r="X328" s="141">
        <f t="shared" si="163"/>
        <v>0</v>
      </c>
      <c r="Y328" s="141">
        <f t="shared" si="131"/>
        <v>0</v>
      </c>
      <c r="Z328" s="141">
        <f t="shared" ref="Z328:Z391" si="164">IF(B328="Kapitálový rozpočet",J328,0)</f>
        <v>0</v>
      </c>
    </row>
    <row r="329" spans="1:26" x14ac:dyDescent="0.2">
      <c r="A329" s="16" t="s">
        <v>77</v>
      </c>
      <c r="B329" s="2">
        <v>41</v>
      </c>
      <c r="C329" s="2">
        <v>642</v>
      </c>
      <c r="D329" s="16" t="s">
        <v>261</v>
      </c>
      <c r="E329" s="37">
        <v>561.95000000000005</v>
      </c>
      <c r="F329" s="37">
        <v>0</v>
      </c>
      <c r="G329" s="37">
        <v>0</v>
      </c>
      <c r="H329" s="37">
        <v>0</v>
      </c>
      <c r="I329" s="37">
        <v>0</v>
      </c>
      <c r="J329" s="22">
        <f t="shared" si="160"/>
        <v>0</v>
      </c>
      <c r="K329" s="37">
        <v>0</v>
      </c>
      <c r="L329" s="123">
        <f t="shared" si="161"/>
        <v>0</v>
      </c>
      <c r="M329" s="141">
        <f t="shared" si="138"/>
        <v>0</v>
      </c>
      <c r="N329" s="141">
        <f t="shared" si="143"/>
        <v>0</v>
      </c>
      <c r="O329" s="141">
        <f t="shared" si="162"/>
        <v>0</v>
      </c>
      <c r="P329" s="141">
        <f t="shared" si="156"/>
        <v>0</v>
      </c>
      <c r="Q329" s="141">
        <f t="shared" si="151"/>
        <v>0</v>
      </c>
      <c r="R329" s="141">
        <f t="shared" si="157"/>
        <v>0</v>
      </c>
      <c r="S329" s="141">
        <f t="shared" si="158"/>
        <v>0</v>
      </c>
      <c r="T329" s="141">
        <f t="shared" si="145"/>
        <v>0</v>
      </c>
      <c r="U329" s="141">
        <f t="shared" si="146"/>
        <v>0</v>
      </c>
      <c r="V329" s="141">
        <f t="shared" si="132"/>
        <v>0</v>
      </c>
      <c r="W329" s="141">
        <f t="shared" si="159"/>
        <v>0</v>
      </c>
      <c r="X329" s="141">
        <f t="shared" si="163"/>
        <v>0</v>
      </c>
      <c r="Y329" s="141">
        <f t="shared" ref="Y329:Y392" si="165">IF(B329="Bežný rozpočet",H329,0)</f>
        <v>0</v>
      </c>
      <c r="Z329" s="141">
        <f t="shared" si="164"/>
        <v>0</v>
      </c>
    </row>
    <row r="330" spans="1:26" x14ac:dyDescent="0.2">
      <c r="A330" s="2" t="s">
        <v>77</v>
      </c>
      <c r="B330" s="2">
        <v>41</v>
      </c>
      <c r="C330" s="2">
        <v>632</v>
      </c>
      <c r="D330" s="2" t="s">
        <v>78</v>
      </c>
      <c r="E330" s="22">
        <v>1177.48</v>
      </c>
      <c r="F330" s="41">
        <v>964.8</v>
      </c>
      <c r="G330" s="41">
        <v>0</v>
      </c>
      <c r="H330" s="41">
        <v>0</v>
      </c>
      <c r="I330" s="37">
        <v>0</v>
      </c>
      <c r="J330" s="22">
        <f t="shared" si="160"/>
        <v>0</v>
      </c>
      <c r="K330" s="41">
        <v>0</v>
      </c>
      <c r="L330" s="123">
        <f t="shared" si="161"/>
        <v>0</v>
      </c>
      <c r="M330" s="141">
        <f t="shared" si="138"/>
        <v>0</v>
      </c>
      <c r="N330" s="141">
        <f t="shared" si="143"/>
        <v>0</v>
      </c>
      <c r="O330" s="141">
        <f t="shared" si="162"/>
        <v>0</v>
      </c>
      <c r="P330" s="141">
        <f t="shared" si="156"/>
        <v>0</v>
      </c>
      <c r="Q330" s="141">
        <f t="shared" si="151"/>
        <v>0</v>
      </c>
      <c r="R330" s="141">
        <f t="shared" si="157"/>
        <v>0</v>
      </c>
      <c r="S330" s="141">
        <f t="shared" si="158"/>
        <v>0</v>
      </c>
      <c r="T330" s="141">
        <f t="shared" si="145"/>
        <v>0</v>
      </c>
      <c r="U330" s="141">
        <f t="shared" si="146"/>
        <v>0</v>
      </c>
      <c r="V330" s="141">
        <f t="shared" si="132"/>
        <v>0</v>
      </c>
      <c r="W330" s="141">
        <f t="shared" si="159"/>
        <v>0</v>
      </c>
      <c r="X330" s="141">
        <f t="shared" si="163"/>
        <v>0</v>
      </c>
      <c r="Y330" s="141">
        <f t="shared" si="165"/>
        <v>0</v>
      </c>
      <c r="Z330" s="141">
        <f t="shared" si="164"/>
        <v>0</v>
      </c>
    </row>
    <row r="331" spans="1:26" x14ac:dyDescent="0.2">
      <c r="A331" s="16" t="s">
        <v>77</v>
      </c>
      <c r="B331" s="1">
        <v>41</v>
      </c>
      <c r="C331" s="1">
        <v>632</v>
      </c>
      <c r="D331" s="17" t="s">
        <v>39</v>
      </c>
      <c r="E331" s="74">
        <v>2652.13</v>
      </c>
      <c r="F331" s="21">
        <v>6282.95</v>
      </c>
      <c r="G331" s="74">
        <v>6500</v>
      </c>
      <c r="H331" s="74">
        <v>6500</v>
      </c>
      <c r="I331" s="32">
        <v>0</v>
      </c>
      <c r="J331" s="22">
        <f t="shared" si="160"/>
        <v>6500</v>
      </c>
      <c r="K331" s="21">
        <v>1661.86</v>
      </c>
      <c r="L331" s="123">
        <f t="shared" si="161"/>
        <v>25.567076923076922</v>
      </c>
      <c r="M331" s="141">
        <f t="shared" si="138"/>
        <v>0</v>
      </c>
      <c r="N331" s="141">
        <f t="shared" si="143"/>
        <v>0</v>
      </c>
      <c r="O331" s="141">
        <f t="shared" si="162"/>
        <v>0</v>
      </c>
      <c r="P331" s="141">
        <f t="shared" si="156"/>
        <v>0</v>
      </c>
      <c r="Q331" s="141">
        <f t="shared" si="151"/>
        <v>0</v>
      </c>
      <c r="R331" s="141">
        <f t="shared" si="157"/>
        <v>0</v>
      </c>
      <c r="S331" s="141">
        <f t="shared" si="158"/>
        <v>0</v>
      </c>
      <c r="T331" s="141">
        <f t="shared" si="145"/>
        <v>0</v>
      </c>
      <c r="U331" s="141">
        <f t="shared" si="146"/>
        <v>0</v>
      </c>
      <c r="V331" s="141">
        <f t="shared" ref="V331:V394" si="166">IF(B331="Kapitálový rozpočet",H331,0)</f>
        <v>0</v>
      </c>
      <c r="W331" s="141">
        <f t="shared" si="159"/>
        <v>0</v>
      </c>
      <c r="X331" s="141">
        <f t="shared" si="163"/>
        <v>0</v>
      </c>
      <c r="Y331" s="141">
        <f t="shared" si="165"/>
        <v>0</v>
      </c>
      <c r="Z331" s="141">
        <f t="shared" si="164"/>
        <v>0</v>
      </c>
    </row>
    <row r="332" spans="1:26" x14ac:dyDescent="0.2">
      <c r="A332" s="16" t="s">
        <v>77</v>
      </c>
      <c r="B332" s="1">
        <v>41</v>
      </c>
      <c r="C332" s="1">
        <v>635</v>
      </c>
      <c r="D332" s="17" t="s">
        <v>237</v>
      </c>
      <c r="E332" s="40">
        <v>1449.45</v>
      </c>
      <c r="F332" s="21">
        <v>0</v>
      </c>
      <c r="G332" s="21">
        <v>0</v>
      </c>
      <c r="H332" s="21">
        <v>0</v>
      </c>
      <c r="I332" s="40">
        <v>0</v>
      </c>
      <c r="J332" s="22">
        <f t="shared" si="160"/>
        <v>0</v>
      </c>
      <c r="K332" s="21">
        <v>0</v>
      </c>
      <c r="L332" s="123">
        <f t="shared" si="161"/>
        <v>0</v>
      </c>
      <c r="M332" s="141">
        <f t="shared" si="138"/>
        <v>0</v>
      </c>
      <c r="N332" s="141">
        <f t="shared" si="143"/>
        <v>0</v>
      </c>
      <c r="O332" s="141">
        <f t="shared" si="162"/>
        <v>0</v>
      </c>
      <c r="P332" s="141">
        <f t="shared" si="156"/>
        <v>0</v>
      </c>
      <c r="Q332" s="141">
        <f t="shared" si="151"/>
        <v>0</v>
      </c>
      <c r="R332" s="141">
        <f t="shared" si="157"/>
        <v>0</v>
      </c>
      <c r="S332" s="141">
        <f t="shared" si="158"/>
        <v>0</v>
      </c>
      <c r="T332" s="141">
        <f t="shared" si="145"/>
        <v>0</v>
      </c>
      <c r="U332" s="141">
        <f t="shared" si="146"/>
        <v>0</v>
      </c>
      <c r="V332" s="141">
        <f t="shared" si="166"/>
        <v>0</v>
      </c>
      <c r="W332" s="141">
        <f t="shared" si="159"/>
        <v>0</v>
      </c>
      <c r="X332" s="141">
        <f t="shared" si="163"/>
        <v>0</v>
      </c>
      <c r="Y332" s="141">
        <f t="shared" si="165"/>
        <v>0</v>
      </c>
      <c r="Z332" s="141">
        <f t="shared" si="164"/>
        <v>0</v>
      </c>
    </row>
    <row r="333" spans="1:26" x14ac:dyDescent="0.2">
      <c r="A333" s="2" t="s">
        <v>77</v>
      </c>
      <c r="B333" s="2">
        <v>41</v>
      </c>
      <c r="C333" s="2">
        <v>633</v>
      </c>
      <c r="D333" s="16" t="s">
        <v>119</v>
      </c>
      <c r="E333" s="21">
        <v>8886.99</v>
      </c>
      <c r="F333" s="30">
        <v>12352.22</v>
      </c>
      <c r="G333" s="30">
        <v>11200</v>
      </c>
      <c r="H333" s="30">
        <v>20200</v>
      </c>
      <c r="I333" s="32">
        <v>0</v>
      </c>
      <c r="J333" s="22">
        <f t="shared" si="160"/>
        <v>20200</v>
      </c>
      <c r="K333" s="30">
        <v>2140.12</v>
      </c>
      <c r="L333" s="123">
        <f t="shared" si="161"/>
        <v>10.594653465346534</v>
      </c>
      <c r="M333" s="141">
        <f t="shared" si="138"/>
        <v>0</v>
      </c>
      <c r="N333" s="141">
        <f t="shared" si="143"/>
        <v>0</v>
      </c>
      <c r="O333" s="141">
        <f t="shared" si="162"/>
        <v>0</v>
      </c>
      <c r="P333" s="141">
        <f t="shared" si="156"/>
        <v>0</v>
      </c>
      <c r="Q333" s="141">
        <f t="shared" si="151"/>
        <v>0</v>
      </c>
      <c r="R333" s="141">
        <f t="shared" si="157"/>
        <v>0</v>
      </c>
      <c r="S333" s="141">
        <f t="shared" si="158"/>
        <v>0</v>
      </c>
      <c r="T333" s="141">
        <f t="shared" si="145"/>
        <v>0</v>
      </c>
      <c r="U333" s="141">
        <f t="shared" si="146"/>
        <v>0</v>
      </c>
      <c r="V333" s="141">
        <f t="shared" si="166"/>
        <v>0</v>
      </c>
      <c r="W333" s="141">
        <f t="shared" si="159"/>
        <v>0</v>
      </c>
      <c r="X333" s="141">
        <f t="shared" si="163"/>
        <v>0</v>
      </c>
      <c r="Y333" s="141">
        <f t="shared" si="165"/>
        <v>0</v>
      </c>
      <c r="Z333" s="141">
        <f t="shared" si="164"/>
        <v>0</v>
      </c>
    </row>
    <row r="334" spans="1:26" x14ac:dyDescent="0.2">
      <c r="A334" s="2" t="s">
        <v>77</v>
      </c>
      <c r="B334" s="2">
        <v>41</v>
      </c>
      <c r="C334" s="2">
        <v>634</v>
      </c>
      <c r="D334" s="16" t="s">
        <v>36</v>
      </c>
      <c r="E334" s="40">
        <v>41899.129999999997</v>
      </c>
      <c r="F334" s="116">
        <v>29677.05</v>
      </c>
      <c r="G334" s="30">
        <v>32600</v>
      </c>
      <c r="H334" s="30">
        <v>32600</v>
      </c>
      <c r="I334" s="160">
        <v>-1019</v>
      </c>
      <c r="J334" s="22">
        <f t="shared" si="160"/>
        <v>31581</v>
      </c>
      <c r="K334" s="116">
        <v>12581.51</v>
      </c>
      <c r="L334" s="123">
        <f t="shared" si="161"/>
        <v>39.838858807510846</v>
      </c>
      <c r="M334" s="141">
        <f t="shared" si="138"/>
        <v>0</v>
      </c>
      <c r="N334" s="141">
        <f t="shared" si="143"/>
        <v>0</v>
      </c>
      <c r="O334" s="141">
        <f t="shared" si="162"/>
        <v>0</v>
      </c>
      <c r="P334" s="141">
        <f t="shared" si="156"/>
        <v>0</v>
      </c>
      <c r="Q334" s="141">
        <f t="shared" si="151"/>
        <v>0</v>
      </c>
      <c r="R334" s="141">
        <f t="shared" si="157"/>
        <v>0</v>
      </c>
      <c r="S334" s="141">
        <f t="shared" si="158"/>
        <v>0</v>
      </c>
      <c r="T334" s="141">
        <f t="shared" si="145"/>
        <v>0</v>
      </c>
      <c r="U334" s="141">
        <f t="shared" si="146"/>
        <v>0</v>
      </c>
      <c r="V334" s="141">
        <f t="shared" si="166"/>
        <v>0</v>
      </c>
      <c r="W334" s="141">
        <f t="shared" si="159"/>
        <v>0</v>
      </c>
      <c r="X334" s="141">
        <f t="shared" si="163"/>
        <v>0</v>
      </c>
      <c r="Y334" s="141">
        <f t="shared" si="165"/>
        <v>0</v>
      </c>
      <c r="Z334" s="141">
        <f t="shared" si="164"/>
        <v>0</v>
      </c>
    </row>
    <row r="335" spans="1:26" x14ac:dyDescent="0.2">
      <c r="A335" s="2" t="s">
        <v>77</v>
      </c>
      <c r="B335" s="2">
        <v>41</v>
      </c>
      <c r="C335" s="2">
        <v>635</v>
      </c>
      <c r="D335" s="17" t="s">
        <v>239</v>
      </c>
      <c r="E335" s="40">
        <v>3587.86</v>
      </c>
      <c r="F335" s="116">
        <v>3121.55</v>
      </c>
      <c r="G335" s="30">
        <v>12500</v>
      </c>
      <c r="H335" s="30">
        <v>12500</v>
      </c>
      <c r="I335" s="32">
        <v>0</v>
      </c>
      <c r="J335" s="22">
        <f t="shared" si="160"/>
        <v>12500</v>
      </c>
      <c r="K335" s="116">
        <v>5840.2</v>
      </c>
      <c r="L335" s="123">
        <f t="shared" si="161"/>
        <v>46.721599999999995</v>
      </c>
      <c r="M335" s="141">
        <f t="shared" si="138"/>
        <v>0</v>
      </c>
      <c r="N335" s="141">
        <f t="shared" si="143"/>
        <v>0</v>
      </c>
      <c r="O335" s="141">
        <f t="shared" si="162"/>
        <v>0</v>
      </c>
      <c r="P335" s="141">
        <f t="shared" si="156"/>
        <v>0</v>
      </c>
      <c r="Q335" s="141">
        <f t="shared" si="151"/>
        <v>0</v>
      </c>
      <c r="R335" s="141">
        <f t="shared" si="157"/>
        <v>0</v>
      </c>
      <c r="S335" s="141">
        <f t="shared" si="158"/>
        <v>0</v>
      </c>
      <c r="T335" s="141">
        <f t="shared" si="145"/>
        <v>0</v>
      </c>
      <c r="U335" s="141">
        <f t="shared" si="146"/>
        <v>0</v>
      </c>
      <c r="V335" s="141">
        <f t="shared" si="166"/>
        <v>0</v>
      </c>
      <c r="W335" s="141">
        <f t="shared" si="159"/>
        <v>0</v>
      </c>
      <c r="X335" s="141">
        <f t="shared" si="163"/>
        <v>0</v>
      </c>
      <c r="Y335" s="141">
        <f t="shared" si="165"/>
        <v>0</v>
      </c>
      <c r="Z335" s="141">
        <f t="shared" si="164"/>
        <v>0</v>
      </c>
    </row>
    <row r="336" spans="1:26" x14ac:dyDescent="0.2">
      <c r="A336" s="16" t="s">
        <v>77</v>
      </c>
      <c r="B336" s="2">
        <v>41</v>
      </c>
      <c r="C336" s="2">
        <v>636</v>
      </c>
      <c r="D336" s="16" t="s">
        <v>160</v>
      </c>
      <c r="E336" s="40">
        <v>120</v>
      </c>
      <c r="F336" s="30">
        <v>0</v>
      </c>
      <c r="G336" s="30">
        <v>0</v>
      </c>
      <c r="H336" s="30">
        <v>0</v>
      </c>
      <c r="I336" s="32">
        <v>0</v>
      </c>
      <c r="J336" s="22">
        <f t="shared" si="160"/>
        <v>0</v>
      </c>
      <c r="K336" s="30">
        <v>0</v>
      </c>
      <c r="L336" s="123">
        <f t="shared" si="161"/>
        <v>0</v>
      </c>
      <c r="M336" s="141">
        <f t="shared" si="138"/>
        <v>0</v>
      </c>
      <c r="N336" s="141">
        <f t="shared" si="143"/>
        <v>0</v>
      </c>
      <c r="O336" s="141">
        <f t="shared" si="162"/>
        <v>0</v>
      </c>
      <c r="P336" s="141">
        <f t="shared" si="156"/>
        <v>0</v>
      </c>
      <c r="Q336" s="141">
        <f t="shared" si="151"/>
        <v>0</v>
      </c>
      <c r="R336" s="141">
        <f t="shared" si="157"/>
        <v>0</v>
      </c>
      <c r="S336" s="141">
        <f t="shared" si="158"/>
        <v>0</v>
      </c>
      <c r="T336" s="141">
        <f t="shared" si="145"/>
        <v>0</v>
      </c>
      <c r="U336" s="141">
        <f t="shared" si="146"/>
        <v>0</v>
      </c>
      <c r="V336" s="141">
        <f t="shared" si="166"/>
        <v>0</v>
      </c>
      <c r="W336" s="141">
        <f t="shared" si="159"/>
        <v>0</v>
      </c>
      <c r="X336" s="141">
        <f t="shared" si="163"/>
        <v>0</v>
      </c>
      <c r="Y336" s="141">
        <f t="shared" si="165"/>
        <v>0</v>
      </c>
      <c r="Z336" s="141">
        <f t="shared" si="164"/>
        <v>0</v>
      </c>
    </row>
    <row r="337" spans="1:26" x14ac:dyDescent="0.2">
      <c r="A337" s="2" t="s">
        <v>77</v>
      </c>
      <c r="B337" s="2">
        <v>41</v>
      </c>
      <c r="C337" s="2">
        <v>637</v>
      </c>
      <c r="D337" s="16" t="s">
        <v>132</v>
      </c>
      <c r="E337" s="40">
        <v>6808.55</v>
      </c>
      <c r="F337" s="30">
        <v>4570.54</v>
      </c>
      <c r="G337" s="30">
        <v>7800</v>
      </c>
      <c r="H337" s="30">
        <v>7800</v>
      </c>
      <c r="I337" s="32">
        <v>0</v>
      </c>
      <c r="J337" s="22">
        <f t="shared" si="160"/>
        <v>7800</v>
      </c>
      <c r="K337" s="30">
        <v>2090.71</v>
      </c>
      <c r="L337" s="123">
        <f t="shared" si="161"/>
        <v>26.803974358974358</v>
      </c>
      <c r="M337" s="141">
        <f t="shared" si="138"/>
        <v>0</v>
      </c>
      <c r="N337" s="141">
        <f t="shared" si="143"/>
        <v>0</v>
      </c>
      <c r="O337" s="141">
        <f t="shared" si="162"/>
        <v>0</v>
      </c>
      <c r="P337" s="141">
        <f t="shared" si="156"/>
        <v>0</v>
      </c>
      <c r="Q337" s="141">
        <f t="shared" si="151"/>
        <v>0</v>
      </c>
      <c r="R337" s="141">
        <f t="shared" si="157"/>
        <v>0</v>
      </c>
      <c r="S337" s="141">
        <f t="shared" si="158"/>
        <v>0</v>
      </c>
      <c r="T337" s="141">
        <f t="shared" si="145"/>
        <v>0</v>
      </c>
      <c r="U337" s="141">
        <f t="shared" si="146"/>
        <v>0</v>
      </c>
      <c r="V337" s="141">
        <f t="shared" si="166"/>
        <v>0</v>
      </c>
      <c r="W337" s="141">
        <f t="shared" si="159"/>
        <v>0</v>
      </c>
      <c r="X337" s="141">
        <f t="shared" si="163"/>
        <v>0</v>
      </c>
      <c r="Y337" s="141">
        <f t="shared" si="165"/>
        <v>0</v>
      </c>
      <c r="Z337" s="141">
        <f t="shared" si="164"/>
        <v>0</v>
      </c>
    </row>
    <row r="338" spans="1:26" x14ac:dyDescent="0.2">
      <c r="A338" s="2" t="s">
        <v>77</v>
      </c>
      <c r="B338" s="2">
        <v>41</v>
      </c>
      <c r="C338" s="2">
        <v>637</v>
      </c>
      <c r="D338" s="19" t="s">
        <v>196</v>
      </c>
      <c r="E338" s="40">
        <v>0</v>
      </c>
      <c r="F338" s="30">
        <v>2591.58</v>
      </c>
      <c r="G338" s="30">
        <v>0</v>
      </c>
      <c r="H338" s="30">
        <v>0</v>
      </c>
      <c r="I338" s="32">
        <v>0</v>
      </c>
      <c r="J338" s="22">
        <f t="shared" si="160"/>
        <v>0</v>
      </c>
      <c r="K338" s="30">
        <v>0</v>
      </c>
      <c r="L338" s="123">
        <f t="shared" si="161"/>
        <v>0</v>
      </c>
      <c r="M338" s="141">
        <f t="shared" ref="M338:M401" si="167">IF(B338="Bežný rozpočet",E338,0)</f>
        <v>0</v>
      </c>
      <c r="N338" s="141">
        <f t="shared" si="143"/>
        <v>0</v>
      </c>
      <c r="O338" s="141">
        <f t="shared" si="162"/>
        <v>0</v>
      </c>
      <c r="P338" s="141">
        <f t="shared" si="156"/>
        <v>0</v>
      </c>
      <c r="Q338" s="141">
        <f t="shared" si="151"/>
        <v>0</v>
      </c>
      <c r="R338" s="141">
        <f t="shared" si="157"/>
        <v>0</v>
      </c>
      <c r="S338" s="141">
        <f t="shared" si="158"/>
        <v>0</v>
      </c>
      <c r="T338" s="141">
        <f t="shared" si="145"/>
        <v>0</v>
      </c>
      <c r="U338" s="141">
        <f t="shared" si="146"/>
        <v>0</v>
      </c>
      <c r="V338" s="141">
        <f t="shared" si="166"/>
        <v>0</v>
      </c>
      <c r="W338" s="141">
        <f t="shared" si="159"/>
        <v>0</v>
      </c>
      <c r="X338" s="141">
        <f t="shared" si="163"/>
        <v>0</v>
      </c>
      <c r="Y338" s="141">
        <f t="shared" si="165"/>
        <v>0</v>
      </c>
      <c r="Z338" s="141">
        <f t="shared" si="164"/>
        <v>0</v>
      </c>
    </row>
    <row r="339" spans="1:26" x14ac:dyDescent="0.2">
      <c r="A339" s="16" t="s">
        <v>77</v>
      </c>
      <c r="B339" s="12" t="s">
        <v>90</v>
      </c>
      <c r="C339" s="1">
        <v>634</v>
      </c>
      <c r="D339" s="19" t="s">
        <v>36</v>
      </c>
      <c r="E339" s="40">
        <v>2447.5</v>
      </c>
      <c r="F339" s="30">
        <v>0</v>
      </c>
      <c r="G339" s="30">
        <v>0</v>
      </c>
      <c r="H339" s="30">
        <v>0</v>
      </c>
      <c r="I339" s="40">
        <v>0</v>
      </c>
      <c r="J339" s="22">
        <f t="shared" si="160"/>
        <v>0</v>
      </c>
      <c r="K339" s="30">
        <v>0</v>
      </c>
      <c r="L339" s="123">
        <f t="shared" si="161"/>
        <v>0</v>
      </c>
      <c r="M339" s="141">
        <f t="shared" si="167"/>
        <v>0</v>
      </c>
      <c r="N339" s="141">
        <f t="shared" si="143"/>
        <v>0</v>
      </c>
      <c r="O339" s="141">
        <f t="shared" si="162"/>
        <v>0</v>
      </c>
      <c r="P339" s="141">
        <f t="shared" si="156"/>
        <v>0</v>
      </c>
      <c r="Q339" s="141">
        <f t="shared" si="151"/>
        <v>0</v>
      </c>
      <c r="R339" s="141">
        <f t="shared" si="157"/>
        <v>0</v>
      </c>
      <c r="S339" s="141">
        <f t="shared" si="158"/>
        <v>0</v>
      </c>
      <c r="T339" s="141">
        <f t="shared" si="145"/>
        <v>0</v>
      </c>
      <c r="U339" s="141">
        <f t="shared" si="146"/>
        <v>0</v>
      </c>
      <c r="V339" s="141">
        <f t="shared" si="166"/>
        <v>0</v>
      </c>
      <c r="W339" s="141">
        <f t="shared" si="159"/>
        <v>0</v>
      </c>
      <c r="X339" s="141">
        <f t="shared" si="163"/>
        <v>0</v>
      </c>
      <c r="Y339" s="141">
        <f t="shared" si="165"/>
        <v>0</v>
      </c>
      <c r="Z339" s="141">
        <f t="shared" si="164"/>
        <v>0</v>
      </c>
    </row>
    <row r="340" spans="1:26" x14ac:dyDescent="0.2">
      <c r="A340" s="2" t="s">
        <v>77</v>
      </c>
      <c r="B340" s="2">
        <v>41</v>
      </c>
      <c r="C340" s="187" t="s">
        <v>24</v>
      </c>
      <c r="D340" s="186"/>
      <c r="E340" s="61">
        <f>SUM(E324:E339)</f>
        <v>258733.16999999998</v>
      </c>
      <c r="F340" s="61">
        <f>SUM(F324:F339)</f>
        <v>223683.77999999997</v>
      </c>
      <c r="G340" s="61">
        <f>SUM(G324:G339)</f>
        <v>278516</v>
      </c>
      <c r="H340" s="61">
        <f>SUM(H324:H339)</f>
        <v>287516</v>
      </c>
      <c r="I340" s="159">
        <f>SUM(I324:I339)</f>
        <v>12555.3</v>
      </c>
      <c r="J340" s="22">
        <f t="shared" si="160"/>
        <v>300071.3</v>
      </c>
      <c r="K340" s="61">
        <f>SUM(K324:K339)</f>
        <v>95559.299999999988</v>
      </c>
      <c r="L340" s="123">
        <f t="shared" si="161"/>
        <v>31.845531378708991</v>
      </c>
      <c r="M340" s="141">
        <f t="shared" si="167"/>
        <v>0</v>
      </c>
      <c r="N340" s="141">
        <f t="shared" ref="N340:N406" si="168">IF(B340="Bežný rozpočet",F340,0)</f>
        <v>0</v>
      </c>
      <c r="O340" s="141">
        <f t="shared" si="162"/>
        <v>0</v>
      </c>
      <c r="P340" s="141">
        <f t="shared" si="156"/>
        <v>0</v>
      </c>
      <c r="Q340" s="141">
        <f t="shared" si="151"/>
        <v>0</v>
      </c>
      <c r="R340" s="141">
        <f t="shared" si="157"/>
        <v>0</v>
      </c>
      <c r="S340" s="141">
        <f t="shared" si="158"/>
        <v>0</v>
      </c>
      <c r="T340" s="141">
        <f t="shared" si="145"/>
        <v>0</v>
      </c>
      <c r="U340" s="141">
        <f t="shared" si="146"/>
        <v>0</v>
      </c>
      <c r="V340" s="141">
        <f t="shared" si="166"/>
        <v>0</v>
      </c>
      <c r="W340" s="141">
        <f t="shared" si="159"/>
        <v>0</v>
      </c>
      <c r="X340" s="141">
        <f t="shared" si="163"/>
        <v>0</v>
      </c>
      <c r="Y340" s="141">
        <f t="shared" si="165"/>
        <v>0</v>
      </c>
      <c r="Z340" s="141">
        <f t="shared" si="164"/>
        <v>0</v>
      </c>
    </row>
    <row r="341" spans="1:26" x14ac:dyDescent="0.2">
      <c r="A341" s="2" t="s">
        <v>77</v>
      </c>
      <c r="B341" s="187" t="s">
        <v>5</v>
      </c>
      <c r="C341" s="185"/>
      <c r="D341" s="186"/>
      <c r="E341" s="61">
        <f>SUM(E340,E323)</f>
        <v>258733.16999999998</v>
      </c>
      <c r="F341" s="61">
        <f>SUM(F340,F323)</f>
        <v>250001.75999999998</v>
      </c>
      <c r="G341" s="61">
        <f>SUM(G340,G323)</f>
        <v>278516</v>
      </c>
      <c r="H341" s="61">
        <f>SUM(H340,H323)</f>
        <v>287516</v>
      </c>
      <c r="I341" s="159">
        <f>SUM(I340,I323)</f>
        <v>12555.3</v>
      </c>
      <c r="J341" s="22">
        <f t="shared" si="160"/>
        <v>300071.3</v>
      </c>
      <c r="K341" s="61">
        <f>SUM(K340,K323)</f>
        <v>95559.299999999988</v>
      </c>
      <c r="L341" s="123">
        <f t="shared" si="161"/>
        <v>31.845531378708991</v>
      </c>
      <c r="M341" s="141">
        <f t="shared" si="167"/>
        <v>258733.16999999998</v>
      </c>
      <c r="N341" s="141">
        <f t="shared" si="168"/>
        <v>250001.75999999998</v>
      </c>
      <c r="O341" s="141">
        <f t="shared" si="162"/>
        <v>0</v>
      </c>
      <c r="P341" s="141">
        <f t="shared" si="156"/>
        <v>278516</v>
      </c>
      <c r="Q341" s="141">
        <f t="shared" si="151"/>
        <v>0</v>
      </c>
      <c r="R341" s="141">
        <f t="shared" si="157"/>
        <v>0</v>
      </c>
      <c r="S341" s="141">
        <f t="shared" si="158"/>
        <v>12555.3</v>
      </c>
      <c r="T341" s="141">
        <f t="shared" si="145"/>
        <v>0</v>
      </c>
      <c r="U341" s="141">
        <f t="shared" si="146"/>
        <v>300071.3</v>
      </c>
      <c r="V341" s="141">
        <f t="shared" si="166"/>
        <v>0</v>
      </c>
      <c r="W341" s="141">
        <f t="shared" si="159"/>
        <v>95559.299999999988</v>
      </c>
      <c r="X341" s="141">
        <f t="shared" si="163"/>
        <v>0</v>
      </c>
      <c r="Y341" s="141">
        <f t="shared" si="165"/>
        <v>287516</v>
      </c>
      <c r="Z341" s="141">
        <f t="shared" si="164"/>
        <v>0</v>
      </c>
    </row>
    <row r="342" spans="1:26" x14ac:dyDescent="0.2">
      <c r="A342" s="2" t="s">
        <v>77</v>
      </c>
      <c r="B342" s="2">
        <v>41</v>
      </c>
      <c r="C342" s="2">
        <v>714</v>
      </c>
      <c r="D342" s="16" t="s">
        <v>107</v>
      </c>
      <c r="E342" s="38">
        <v>10200</v>
      </c>
      <c r="F342" s="30">
        <v>0</v>
      </c>
      <c r="G342" s="38">
        <v>0</v>
      </c>
      <c r="H342" s="38">
        <v>0</v>
      </c>
      <c r="I342" s="38">
        <v>0</v>
      </c>
      <c r="J342" s="22">
        <f t="shared" si="160"/>
        <v>0</v>
      </c>
      <c r="K342" s="30">
        <v>0</v>
      </c>
      <c r="L342" s="123">
        <f t="shared" si="161"/>
        <v>0</v>
      </c>
      <c r="M342" s="141">
        <f t="shared" si="167"/>
        <v>0</v>
      </c>
      <c r="N342" s="141">
        <f t="shared" si="168"/>
        <v>0</v>
      </c>
      <c r="O342" s="141">
        <f t="shared" si="162"/>
        <v>0</v>
      </c>
      <c r="P342" s="141">
        <f t="shared" si="156"/>
        <v>0</v>
      </c>
      <c r="Q342" s="141">
        <f t="shared" si="151"/>
        <v>0</v>
      </c>
      <c r="R342" s="141">
        <f t="shared" si="157"/>
        <v>0</v>
      </c>
      <c r="S342" s="141">
        <f t="shared" si="158"/>
        <v>0</v>
      </c>
      <c r="T342" s="141">
        <f t="shared" si="145"/>
        <v>0</v>
      </c>
      <c r="U342" s="141">
        <f t="shared" si="146"/>
        <v>0</v>
      </c>
      <c r="V342" s="141">
        <f t="shared" si="166"/>
        <v>0</v>
      </c>
      <c r="W342" s="141">
        <f t="shared" si="159"/>
        <v>0</v>
      </c>
      <c r="X342" s="141">
        <f t="shared" si="163"/>
        <v>0</v>
      </c>
      <c r="Y342" s="141">
        <f t="shared" si="165"/>
        <v>0</v>
      </c>
      <c r="Z342" s="141">
        <f t="shared" si="164"/>
        <v>0</v>
      </c>
    </row>
    <row r="343" spans="1:26" x14ac:dyDescent="0.2">
      <c r="A343" s="2" t="s">
        <v>77</v>
      </c>
      <c r="B343" s="108">
        <v>43</v>
      </c>
      <c r="C343" s="2">
        <v>717</v>
      </c>
      <c r="D343" s="16" t="s">
        <v>268</v>
      </c>
      <c r="E343" s="40">
        <v>0</v>
      </c>
      <c r="F343" s="30">
        <v>1972.9</v>
      </c>
      <c r="G343" s="40">
        <v>0</v>
      </c>
      <c r="H343" s="40">
        <v>0</v>
      </c>
      <c r="I343" s="40">
        <v>0</v>
      </c>
      <c r="J343" s="22">
        <f t="shared" si="160"/>
        <v>0</v>
      </c>
      <c r="K343" s="30">
        <v>0</v>
      </c>
      <c r="L343" s="123">
        <f t="shared" si="161"/>
        <v>0</v>
      </c>
      <c r="M343" s="141">
        <f t="shared" si="167"/>
        <v>0</v>
      </c>
      <c r="N343" s="141">
        <f t="shared" si="168"/>
        <v>0</v>
      </c>
      <c r="O343" s="141">
        <f t="shared" si="162"/>
        <v>0</v>
      </c>
      <c r="P343" s="141">
        <f t="shared" si="156"/>
        <v>0</v>
      </c>
      <c r="Q343" s="141">
        <f t="shared" si="151"/>
        <v>0</v>
      </c>
      <c r="R343" s="141">
        <f t="shared" si="157"/>
        <v>0</v>
      </c>
      <c r="S343" s="141">
        <f t="shared" si="158"/>
        <v>0</v>
      </c>
      <c r="T343" s="141">
        <f t="shared" si="145"/>
        <v>0</v>
      </c>
      <c r="U343" s="141">
        <f t="shared" si="146"/>
        <v>0</v>
      </c>
      <c r="V343" s="141">
        <f t="shared" si="166"/>
        <v>0</v>
      </c>
      <c r="W343" s="141">
        <f t="shared" si="159"/>
        <v>0</v>
      </c>
      <c r="X343" s="141">
        <f t="shared" si="163"/>
        <v>0</v>
      </c>
      <c r="Y343" s="141">
        <f t="shared" si="165"/>
        <v>0</v>
      </c>
      <c r="Z343" s="141">
        <f t="shared" si="164"/>
        <v>0</v>
      </c>
    </row>
    <row r="344" spans="1:26" x14ac:dyDescent="0.2">
      <c r="A344" s="2" t="s">
        <v>77</v>
      </c>
      <c r="B344" s="2">
        <v>41</v>
      </c>
      <c r="C344" s="2">
        <v>713</v>
      </c>
      <c r="D344" s="16" t="s">
        <v>217</v>
      </c>
      <c r="E344" s="40">
        <v>0</v>
      </c>
      <c r="F344" s="30">
        <v>1798.8</v>
      </c>
      <c r="G344" s="40">
        <v>0</v>
      </c>
      <c r="H344" s="40">
        <v>0</v>
      </c>
      <c r="I344" s="32">
        <v>0</v>
      </c>
      <c r="J344" s="22">
        <f t="shared" si="160"/>
        <v>0</v>
      </c>
      <c r="K344" s="30">
        <v>0</v>
      </c>
      <c r="L344" s="123">
        <f t="shared" si="161"/>
        <v>0</v>
      </c>
      <c r="M344" s="141">
        <f t="shared" si="167"/>
        <v>0</v>
      </c>
      <c r="N344" s="141">
        <f t="shared" si="168"/>
        <v>0</v>
      </c>
      <c r="O344" s="141">
        <f t="shared" si="162"/>
        <v>0</v>
      </c>
      <c r="P344" s="141">
        <f t="shared" si="156"/>
        <v>0</v>
      </c>
      <c r="Q344" s="141">
        <f t="shared" si="151"/>
        <v>0</v>
      </c>
      <c r="R344" s="141">
        <f t="shared" si="157"/>
        <v>0</v>
      </c>
      <c r="T344" s="141">
        <f t="shared" si="145"/>
        <v>0</v>
      </c>
      <c r="U344" s="141">
        <f t="shared" si="146"/>
        <v>0</v>
      </c>
      <c r="V344" s="141">
        <f t="shared" si="166"/>
        <v>0</v>
      </c>
      <c r="W344" s="141">
        <f t="shared" si="159"/>
        <v>0</v>
      </c>
      <c r="X344" s="141">
        <f t="shared" si="163"/>
        <v>0</v>
      </c>
      <c r="Y344" s="141">
        <f t="shared" si="165"/>
        <v>0</v>
      </c>
      <c r="Z344" s="141">
        <f t="shared" si="164"/>
        <v>0</v>
      </c>
    </row>
    <row r="345" spans="1:26" x14ac:dyDescent="0.2">
      <c r="A345" s="2" t="s">
        <v>77</v>
      </c>
      <c r="B345" s="108">
        <v>43</v>
      </c>
      <c r="C345" s="2">
        <v>717</v>
      </c>
      <c r="D345" s="16" t="s">
        <v>290</v>
      </c>
      <c r="E345" s="40">
        <v>0</v>
      </c>
      <c r="F345" s="30">
        <v>5096.74</v>
      </c>
      <c r="G345" s="40">
        <v>0</v>
      </c>
      <c r="H345" s="40">
        <v>0</v>
      </c>
      <c r="I345" s="32">
        <v>0</v>
      </c>
      <c r="J345" s="22">
        <f t="shared" si="160"/>
        <v>0</v>
      </c>
      <c r="K345" s="30">
        <v>0</v>
      </c>
      <c r="L345" s="123">
        <f t="shared" si="161"/>
        <v>0</v>
      </c>
      <c r="M345" s="141">
        <f t="shared" si="167"/>
        <v>0</v>
      </c>
      <c r="N345" s="141">
        <f t="shared" si="168"/>
        <v>0</v>
      </c>
      <c r="O345" s="141">
        <f t="shared" si="162"/>
        <v>0</v>
      </c>
      <c r="P345" s="141">
        <f t="shared" si="156"/>
        <v>0</v>
      </c>
      <c r="Q345" s="141">
        <f t="shared" si="151"/>
        <v>0</v>
      </c>
      <c r="R345" s="141">
        <f t="shared" si="157"/>
        <v>0</v>
      </c>
      <c r="T345" s="141">
        <f t="shared" si="145"/>
        <v>0</v>
      </c>
      <c r="U345" s="141">
        <f t="shared" si="146"/>
        <v>0</v>
      </c>
      <c r="V345" s="141">
        <f t="shared" si="166"/>
        <v>0</v>
      </c>
      <c r="W345" s="141">
        <f t="shared" si="159"/>
        <v>0</v>
      </c>
      <c r="X345" s="141">
        <f t="shared" si="163"/>
        <v>0</v>
      </c>
      <c r="Y345" s="141">
        <f t="shared" si="165"/>
        <v>0</v>
      </c>
      <c r="Z345" s="141">
        <f t="shared" si="164"/>
        <v>0</v>
      </c>
    </row>
    <row r="346" spans="1:26" x14ac:dyDescent="0.2">
      <c r="A346" s="2" t="s">
        <v>77</v>
      </c>
      <c r="B346" s="2">
        <v>41</v>
      </c>
      <c r="C346" s="2">
        <v>713</v>
      </c>
      <c r="D346" s="16" t="s">
        <v>291</v>
      </c>
      <c r="E346" s="40">
        <v>0</v>
      </c>
      <c r="F346" s="30">
        <v>2756.06</v>
      </c>
      <c r="G346" s="40">
        <v>0</v>
      </c>
      <c r="H346" s="40">
        <v>0</v>
      </c>
      <c r="I346" s="32">
        <v>0</v>
      </c>
      <c r="J346" s="22">
        <f t="shared" si="160"/>
        <v>0</v>
      </c>
      <c r="K346" s="30">
        <v>0</v>
      </c>
      <c r="L346" s="123">
        <f t="shared" si="161"/>
        <v>0</v>
      </c>
      <c r="M346" s="141">
        <f t="shared" si="167"/>
        <v>0</v>
      </c>
      <c r="N346" s="141">
        <f t="shared" si="168"/>
        <v>0</v>
      </c>
      <c r="O346" s="141">
        <f t="shared" si="162"/>
        <v>0</v>
      </c>
      <c r="P346" s="141">
        <f t="shared" si="156"/>
        <v>0</v>
      </c>
      <c r="Q346" s="141">
        <f t="shared" si="151"/>
        <v>0</v>
      </c>
      <c r="R346" s="141">
        <f t="shared" si="157"/>
        <v>0</v>
      </c>
      <c r="T346" s="141">
        <f t="shared" si="145"/>
        <v>0</v>
      </c>
      <c r="U346" s="141">
        <f t="shared" si="146"/>
        <v>0</v>
      </c>
      <c r="V346" s="141">
        <f t="shared" si="166"/>
        <v>0</v>
      </c>
      <c r="W346" s="141">
        <f t="shared" si="159"/>
        <v>0</v>
      </c>
      <c r="X346" s="141">
        <f t="shared" si="163"/>
        <v>0</v>
      </c>
      <c r="Y346" s="141">
        <f t="shared" si="165"/>
        <v>0</v>
      </c>
      <c r="Z346" s="141">
        <f t="shared" si="164"/>
        <v>0</v>
      </c>
    </row>
    <row r="347" spans="1:26" x14ac:dyDescent="0.2">
      <c r="A347" s="2" t="s">
        <v>77</v>
      </c>
      <c r="B347" s="2">
        <v>41</v>
      </c>
      <c r="C347" s="2">
        <v>713</v>
      </c>
      <c r="D347" s="16" t="s">
        <v>217</v>
      </c>
      <c r="E347" s="40">
        <v>0</v>
      </c>
      <c r="F347" s="74">
        <v>14345.76</v>
      </c>
      <c r="G347" s="40">
        <v>0</v>
      </c>
      <c r="H347" s="40">
        <v>0</v>
      </c>
      <c r="I347" s="32">
        <v>0</v>
      </c>
      <c r="J347" s="105">
        <f t="shared" si="160"/>
        <v>0</v>
      </c>
      <c r="K347" s="74">
        <v>0</v>
      </c>
      <c r="L347" s="123">
        <f t="shared" si="161"/>
        <v>0</v>
      </c>
      <c r="M347" s="141">
        <f t="shared" si="167"/>
        <v>0</v>
      </c>
      <c r="N347" s="141">
        <f t="shared" si="168"/>
        <v>0</v>
      </c>
      <c r="O347" s="141">
        <f t="shared" si="162"/>
        <v>0</v>
      </c>
      <c r="P347" s="141">
        <f t="shared" si="156"/>
        <v>0</v>
      </c>
      <c r="Q347" s="141">
        <f t="shared" si="151"/>
        <v>0</v>
      </c>
      <c r="R347" s="141">
        <f t="shared" si="157"/>
        <v>0</v>
      </c>
      <c r="S347" s="141">
        <f t="shared" ref="S347:S377" si="169">IF(B347="Bežný rozpočet",I347,0)</f>
        <v>0</v>
      </c>
      <c r="T347" s="141">
        <f t="shared" si="145"/>
        <v>0</v>
      </c>
      <c r="U347" s="141">
        <f t="shared" si="146"/>
        <v>0</v>
      </c>
      <c r="V347" s="141">
        <f t="shared" si="166"/>
        <v>0</v>
      </c>
      <c r="W347" s="141">
        <f t="shared" si="159"/>
        <v>0</v>
      </c>
      <c r="X347" s="141">
        <f t="shared" si="163"/>
        <v>0</v>
      </c>
      <c r="Y347" s="141">
        <f t="shared" si="165"/>
        <v>0</v>
      </c>
      <c r="Z347" s="141">
        <f t="shared" si="164"/>
        <v>0</v>
      </c>
    </row>
    <row r="348" spans="1:26" x14ac:dyDescent="0.2">
      <c r="A348" s="2" t="s">
        <v>77</v>
      </c>
      <c r="B348" s="2">
        <v>41</v>
      </c>
      <c r="C348" s="187" t="s">
        <v>24</v>
      </c>
      <c r="D348" s="186"/>
      <c r="E348" s="62">
        <f>SUM(E342:E347)</f>
        <v>10200</v>
      </c>
      <c r="F348" s="62">
        <f>SUM(F342:F347)</f>
        <v>25970.26</v>
      </c>
      <c r="G348" s="62">
        <f>SUM(G342:G347)</f>
        <v>0</v>
      </c>
      <c r="H348" s="62">
        <f>SUM(H342:H347)</f>
        <v>0</v>
      </c>
      <c r="I348" s="104">
        <f>SUM(I342:I347)</f>
        <v>0</v>
      </c>
      <c r="J348" s="22">
        <f t="shared" si="160"/>
        <v>0</v>
      </c>
      <c r="K348" s="62">
        <f>SUM(K342:K347)</f>
        <v>0</v>
      </c>
      <c r="L348" s="123">
        <f t="shared" si="161"/>
        <v>0</v>
      </c>
      <c r="M348" s="141">
        <f t="shared" si="167"/>
        <v>0</v>
      </c>
      <c r="N348" s="141">
        <f t="shared" si="168"/>
        <v>0</v>
      </c>
      <c r="O348" s="141">
        <f t="shared" si="162"/>
        <v>0</v>
      </c>
      <c r="P348" s="141">
        <f t="shared" si="156"/>
        <v>0</v>
      </c>
      <c r="Q348" s="141">
        <f t="shared" si="151"/>
        <v>0</v>
      </c>
      <c r="R348" s="141">
        <f t="shared" si="157"/>
        <v>0</v>
      </c>
      <c r="S348" s="141">
        <f t="shared" si="169"/>
        <v>0</v>
      </c>
      <c r="T348" s="141">
        <f t="shared" si="145"/>
        <v>0</v>
      </c>
      <c r="U348" s="141">
        <f t="shared" si="146"/>
        <v>0</v>
      </c>
      <c r="V348" s="141">
        <f t="shared" si="166"/>
        <v>0</v>
      </c>
      <c r="W348" s="141">
        <f t="shared" si="159"/>
        <v>0</v>
      </c>
      <c r="X348" s="141">
        <f t="shared" si="163"/>
        <v>0</v>
      </c>
      <c r="Y348" s="141">
        <f t="shared" si="165"/>
        <v>0</v>
      </c>
      <c r="Z348" s="141">
        <f t="shared" si="164"/>
        <v>0</v>
      </c>
    </row>
    <row r="349" spans="1:26" x14ac:dyDescent="0.2">
      <c r="A349" s="2" t="s">
        <v>77</v>
      </c>
      <c r="B349" s="183" t="s">
        <v>7</v>
      </c>
      <c r="C349" s="185"/>
      <c r="D349" s="186"/>
      <c r="E349" s="43">
        <f>SUM(E348,)</f>
        <v>10200</v>
      </c>
      <c r="F349" s="43">
        <f>SUM(F348,)</f>
        <v>25970.26</v>
      </c>
      <c r="G349" s="43">
        <f t="shared" ref="G349:I349" si="170">SUM(G348,)</f>
        <v>0</v>
      </c>
      <c r="H349" s="43">
        <f t="shared" si="170"/>
        <v>0</v>
      </c>
      <c r="I349" s="134">
        <f t="shared" si="170"/>
        <v>0</v>
      </c>
      <c r="J349" s="22">
        <f t="shared" si="160"/>
        <v>0</v>
      </c>
      <c r="K349" s="43">
        <f>SUM(K348,)</f>
        <v>0</v>
      </c>
      <c r="L349" s="123">
        <f t="shared" si="161"/>
        <v>0</v>
      </c>
      <c r="M349" s="141">
        <f t="shared" si="167"/>
        <v>0</v>
      </c>
      <c r="N349" s="141">
        <f t="shared" si="168"/>
        <v>0</v>
      </c>
      <c r="O349" s="141">
        <f t="shared" si="162"/>
        <v>0</v>
      </c>
      <c r="P349" s="141">
        <f t="shared" si="156"/>
        <v>0</v>
      </c>
      <c r="Q349" s="141">
        <f t="shared" si="151"/>
        <v>25970.26</v>
      </c>
      <c r="R349" s="141">
        <f t="shared" si="157"/>
        <v>10200</v>
      </c>
      <c r="S349" s="141">
        <f t="shared" si="169"/>
        <v>0</v>
      </c>
      <c r="T349" s="141">
        <f t="shared" si="145"/>
        <v>0</v>
      </c>
      <c r="U349" s="141">
        <f t="shared" si="146"/>
        <v>0</v>
      </c>
      <c r="V349" s="141">
        <f t="shared" si="166"/>
        <v>0</v>
      </c>
      <c r="W349" s="141">
        <f t="shared" si="159"/>
        <v>0</v>
      </c>
      <c r="X349" s="141">
        <f t="shared" si="163"/>
        <v>0</v>
      </c>
      <c r="Y349" s="141">
        <f t="shared" si="165"/>
        <v>0</v>
      </c>
      <c r="Z349" s="141">
        <f t="shared" si="164"/>
        <v>0</v>
      </c>
    </row>
    <row r="350" spans="1:26" x14ac:dyDescent="0.2">
      <c r="A350" s="4" t="s">
        <v>77</v>
      </c>
      <c r="B350" s="198" t="s">
        <v>108</v>
      </c>
      <c r="C350" s="189"/>
      <c r="D350" s="190"/>
      <c r="E350" s="62">
        <f>SUM(E349,E341)</f>
        <v>268933.17</v>
      </c>
      <c r="F350" s="62">
        <f>SUM(F349,F341)</f>
        <v>275972.01999999996</v>
      </c>
      <c r="G350" s="62">
        <f>SUM(G349,G341)</f>
        <v>278516</v>
      </c>
      <c r="H350" s="62">
        <f>SUM(H349,H341)</f>
        <v>287516</v>
      </c>
      <c r="I350" s="158">
        <f>SUM(I349,I341)</f>
        <v>12555.3</v>
      </c>
      <c r="J350" s="22">
        <f t="shared" si="160"/>
        <v>300071.3</v>
      </c>
      <c r="K350" s="62">
        <f>SUM(K349,K341)</f>
        <v>95559.299999999988</v>
      </c>
      <c r="L350" s="123">
        <f t="shared" si="161"/>
        <v>31.845531378708991</v>
      </c>
      <c r="M350" s="141">
        <f t="shared" si="167"/>
        <v>0</v>
      </c>
      <c r="N350" s="141">
        <f t="shared" si="168"/>
        <v>0</v>
      </c>
      <c r="O350" s="141">
        <f t="shared" si="162"/>
        <v>0</v>
      </c>
      <c r="P350" s="141">
        <f t="shared" si="156"/>
        <v>0</v>
      </c>
      <c r="Q350" s="141">
        <f t="shared" si="151"/>
        <v>0</v>
      </c>
      <c r="R350" s="141">
        <f t="shared" si="157"/>
        <v>0</v>
      </c>
      <c r="S350" s="141">
        <f t="shared" si="169"/>
        <v>0</v>
      </c>
      <c r="T350" s="141">
        <f t="shared" si="145"/>
        <v>0</v>
      </c>
      <c r="U350" s="141">
        <f t="shared" si="146"/>
        <v>0</v>
      </c>
      <c r="V350" s="141">
        <f t="shared" si="166"/>
        <v>0</v>
      </c>
      <c r="W350" s="141">
        <f t="shared" si="159"/>
        <v>0</v>
      </c>
      <c r="X350" s="141">
        <f t="shared" si="163"/>
        <v>0</v>
      </c>
      <c r="Y350" s="141">
        <f t="shared" si="165"/>
        <v>0</v>
      </c>
      <c r="Z350" s="141">
        <f t="shared" si="164"/>
        <v>0</v>
      </c>
    </row>
    <row r="351" spans="1:26" ht="14.25" thickTop="1" thickBot="1" x14ac:dyDescent="0.25">
      <c r="A351" s="194" t="s">
        <v>51</v>
      </c>
      <c r="B351" s="195"/>
      <c r="C351" s="195"/>
      <c r="D351" s="195"/>
      <c r="E351" s="195"/>
      <c r="F351" s="195"/>
      <c r="G351" s="195"/>
      <c r="H351" s="195"/>
      <c r="I351" s="195"/>
      <c r="J351" s="195"/>
      <c r="K351" s="195"/>
      <c r="L351" s="196"/>
      <c r="M351" s="141">
        <f t="shared" si="167"/>
        <v>0</v>
      </c>
      <c r="N351" s="141">
        <f t="shared" si="168"/>
        <v>0</v>
      </c>
      <c r="O351" s="141">
        <f t="shared" si="162"/>
        <v>0</v>
      </c>
      <c r="P351" s="141">
        <f t="shared" si="156"/>
        <v>0</v>
      </c>
      <c r="Q351" s="141">
        <f t="shared" si="151"/>
        <v>0</v>
      </c>
      <c r="R351" s="141">
        <f t="shared" si="157"/>
        <v>0</v>
      </c>
      <c r="S351" s="141">
        <f t="shared" si="169"/>
        <v>0</v>
      </c>
      <c r="T351" s="141">
        <f t="shared" si="145"/>
        <v>0</v>
      </c>
      <c r="U351" s="141">
        <f t="shared" si="146"/>
        <v>0</v>
      </c>
      <c r="V351" s="141">
        <f t="shared" si="166"/>
        <v>0</v>
      </c>
      <c r="W351" s="141">
        <f t="shared" si="159"/>
        <v>0</v>
      </c>
      <c r="X351" s="141">
        <f t="shared" si="163"/>
        <v>0</v>
      </c>
      <c r="Y351" s="141">
        <f t="shared" si="165"/>
        <v>0</v>
      </c>
      <c r="Z351" s="141">
        <f t="shared" si="164"/>
        <v>0</v>
      </c>
    </row>
    <row r="352" spans="1:26" ht="13.5" thickTop="1" x14ac:dyDescent="0.2">
      <c r="A352" s="207" t="s">
        <v>193</v>
      </c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9"/>
      <c r="M352" s="141">
        <f t="shared" si="167"/>
        <v>0</v>
      </c>
      <c r="N352" s="141">
        <f t="shared" si="168"/>
        <v>0</v>
      </c>
      <c r="O352" s="141">
        <f t="shared" si="162"/>
        <v>0</v>
      </c>
      <c r="P352" s="141">
        <f t="shared" ref="P352:P382" si="171">IF(B352="Bežný rozpočet",G352,0)</f>
        <v>0</v>
      </c>
      <c r="Q352" s="141">
        <f t="shared" si="151"/>
        <v>0</v>
      </c>
      <c r="R352" s="141">
        <f t="shared" si="157"/>
        <v>0</v>
      </c>
      <c r="S352" s="141">
        <f t="shared" si="169"/>
        <v>0</v>
      </c>
      <c r="T352" s="141">
        <f t="shared" si="145"/>
        <v>0</v>
      </c>
      <c r="U352" s="141">
        <f t="shared" si="146"/>
        <v>0</v>
      </c>
      <c r="V352" s="141">
        <f t="shared" si="166"/>
        <v>0</v>
      </c>
      <c r="W352" s="141">
        <f t="shared" ref="W352:W382" si="172">IF(B352="Bežný rozpočet",K352,0)</f>
        <v>0</v>
      </c>
      <c r="X352" s="141">
        <f t="shared" si="163"/>
        <v>0</v>
      </c>
      <c r="Y352" s="141">
        <f t="shared" si="165"/>
        <v>0</v>
      </c>
      <c r="Z352" s="141">
        <f t="shared" si="164"/>
        <v>0</v>
      </c>
    </row>
    <row r="353" spans="1:26" x14ac:dyDescent="0.2">
      <c r="A353" s="2" t="s">
        <v>21</v>
      </c>
      <c r="B353" s="2">
        <v>41</v>
      </c>
      <c r="C353" s="2">
        <v>632</v>
      </c>
      <c r="D353" s="2" t="s">
        <v>59</v>
      </c>
      <c r="E353" s="22">
        <v>1725.97</v>
      </c>
      <c r="F353" s="22">
        <v>1812.25</v>
      </c>
      <c r="G353" s="22">
        <v>1900</v>
      </c>
      <c r="H353" s="22">
        <v>1900</v>
      </c>
      <c r="I353" s="37">
        <v>0</v>
      </c>
      <c r="J353" s="22">
        <f>SUM(H353:I353)</f>
        <v>1900</v>
      </c>
      <c r="K353" s="22">
        <v>720</v>
      </c>
      <c r="L353" s="123">
        <f>vypocetPercent(J353,K353)</f>
        <v>37.89473684210526</v>
      </c>
      <c r="M353" s="141">
        <f t="shared" si="167"/>
        <v>0</v>
      </c>
      <c r="N353" s="141">
        <f t="shared" si="168"/>
        <v>0</v>
      </c>
      <c r="O353" s="141">
        <f t="shared" si="162"/>
        <v>0</v>
      </c>
      <c r="P353" s="141">
        <f t="shared" si="171"/>
        <v>0</v>
      </c>
      <c r="Q353" s="141">
        <f t="shared" si="151"/>
        <v>0</v>
      </c>
      <c r="R353" s="141">
        <f t="shared" si="157"/>
        <v>0</v>
      </c>
      <c r="S353" s="141">
        <f t="shared" si="169"/>
        <v>0</v>
      </c>
      <c r="T353" s="141">
        <f t="shared" si="145"/>
        <v>0</v>
      </c>
      <c r="U353" s="141">
        <f t="shared" si="146"/>
        <v>0</v>
      </c>
      <c r="V353" s="141">
        <f t="shared" si="166"/>
        <v>0</v>
      </c>
      <c r="W353" s="141">
        <f t="shared" si="172"/>
        <v>0</v>
      </c>
      <c r="X353" s="141">
        <f t="shared" si="163"/>
        <v>0</v>
      </c>
      <c r="Y353" s="141">
        <f t="shared" si="165"/>
        <v>0</v>
      </c>
      <c r="Z353" s="141">
        <f t="shared" si="164"/>
        <v>0</v>
      </c>
    </row>
    <row r="354" spans="1:26" x14ac:dyDescent="0.2">
      <c r="A354" s="2" t="s">
        <v>21</v>
      </c>
      <c r="B354" s="2">
        <v>41</v>
      </c>
      <c r="C354" s="2">
        <v>635</v>
      </c>
      <c r="D354" s="17" t="s">
        <v>240</v>
      </c>
      <c r="E354" s="37">
        <v>3138.03</v>
      </c>
      <c r="F354" s="22">
        <v>23370.86</v>
      </c>
      <c r="G354" s="22">
        <v>2000</v>
      </c>
      <c r="H354" s="22">
        <v>2000</v>
      </c>
      <c r="I354" s="37">
        <v>0</v>
      </c>
      <c r="J354" s="22">
        <f t="shared" ref="J354:J369" si="173">SUM(H354:I354)</f>
        <v>2000</v>
      </c>
      <c r="K354" s="22">
        <v>60</v>
      </c>
      <c r="L354" s="123">
        <f t="shared" ref="L354:L369" si="174">vypocetPercent(J354,K354)</f>
        <v>3</v>
      </c>
      <c r="M354" s="141">
        <f t="shared" si="167"/>
        <v>0</v>
      </c>
      <c r="N354" s="141">
        <f t="shared" si="168"/>
        <v>0</v>
      </c>
      <c r="O354" s="141">
        <f t="shared" si="162"/>
        <v>0</v>
      </c>
      <c r="P354" s="141">
        <f t="shared" si="171"/>
        <v>0</v>
      </c>
      <c r="Q354" s="141">
        <f t="shared" si="151"/>
        <v>0</v>
      </c>
      <c r="R354" s="141">
        <f t="shared" si="157"/>
        <v>0</v>
      </c>
      <c r="S354" s="141">
        <f t="shared" si="169"/>
        <v>0</v>
      </c>
      <c r="T354" s="141">
        <f t="shared" si="145"/>
        <v>0</v>
      </c>
      <c r="U354" s="141">
        <f t="shared" si="146"/>
        <v>0</v>
      </c>
      <c r="V354" s="141">
        <f t="shared" si="166"/>
        <v>0</v>
      </c>
      <c r="W354" s="141">
        <f t="shared" si="172"/>
        <v>0</v>
      </c>
      <c r="X354" s="141">
        <f t="shared" si="163"/>
        <v>0</v>
      </c>
      <c r="Y354" s="141">
        <f t="shared" si="165"/>
        <v>0</v>
      </c>
      <c r="Z354" s="141">
        <f t="shared" si="164"/>
        <v>0</v>
      </c>
    </row>
    <row r="355" spans="1:26" x14ac:dyDescent="0.2">
      <c r="A355" s="2" t="s">
        <v>21</v>
      </c>
      <c r="B355" s="2">
        <v>41</v>
      </c>
      <c r="C355" s="2">
        <v>637</v>
      </c>
      <c r="D355" s="16" t="s">
        <v>139</v>
      </c>
      <c r="E355" s="37">
        <v>369.52</v>
      </c>
      <c r="F355" s="22">
        <v>575.29</v>
      </c>
      <c r="G355" s="22">
        <v>400</v>
      </c>
      <c r="H355" s="22">
        <v>420</v>
      </c>
      <c r="I355" s="154">
        <v>50</v>
      </c>
      <c r="J355" s="22">
        <f t="shared" si="173"/>
        <v>470</v>
      </c>
      <c r="K355" s="22">
        <v>426.76</v>
      </c>
      <c r="L355" s="123">
        <f t="shared" si="174"/>
        <v>90.8</v>
      </c>
      <c r="M355" s="141">
        <f t="shared" si="167"/>
        <v>0</v>
      </c>
      <c r="N355" s="141">
        <f t="shared" si="168"/>
        <v>0</v>
      </c>
      <c r="O355" s="141">
        <f t="shared" si="162"/>
        <v>0</v>
      </c>
      <c r="P355" s="141">
        <f t="shared" si="171"/>
        <v>0</v>
      </c>
      <c r="Q355" s="141">
        <f t="shared" si="151"/>
        <v>0</v>
      </c>
      <c r="R355" s="141">
        <f>IF(B366="Kapitálový rozpočet",E366,0)</f>
        <v>0</v>
      </c>
      <c r="S355" s="141">
        <f t="shared" si="169"/>
        <v>0</v>
      </c>
      <c r="T355" s="141">
        <f t="shared" si="145"/>
        <v>0</v>
      </c>
      <c r="U355" s="141">
        <f t="shared" si="146"/>
        <v>0</v>
      </c>
      <c r="V355" s="141">
        <f t="shared" si="166"/>
        <v>0</v>
      </c>
      <c r="W355" s="141">
        <f t="shared" si="172"/>
        <v>0</v>
      </c>
      <c r="X355" s="141">
        <f t="shared" si="163"/>
        <v>0</v>
      </c>
      <c r="Y355" s="141">
        <f t="shared" si="165"/>
        <v>0</v>
      </c>
      <c r="Z355" s="141">
        <f t="shared" si="164"/>
        <v>0</v>
      </c>
    </row>
    <row r="356" spans="1:26" x14ac:dyDescent="0.2">
      <c r="A356" s="2" t="s">
        <v>21</v>
      </c>
      <c r="B356" s="2">
        <v>41</v>
      </c>
      <c r="C356" s="2">
        <v>637</v>
      </c>
      <c r="D356" s="16" t="s">
        <v>197</v>
      </c>
      <c r="E356" s="37">
        <v>0</v>
      </c>
      <c r="F356" s="22">
        <v>172.54</v>
      </c>
      <c r="G356" s="22">
        <v>173</v>
      </c>
      <c r="H356" s="22">
        <v>173</v>
      </c>
      <c r="I356" s="37">
        <v>0</v>
      </c>
      <c r="J356" s="22">
        <f t="shared" si="173"/>
        <v>173</v>
      </c>
      <c r="K356" s="22">
        <v>0</v>
      </c>
      <c r="L356" s="123">
        <f t="shared" si="174"/>
        <v>0</v>
      </c>
      <c r="M356" s="141">
        <f t="shared" si="167"/>
        <v>0</v>
      </c>
      <c r="N356" s="141">
        <f t="shared" si="168"/>
        <v>0</v>
      </c>
      <c r="O356" s="141">
        <f t="shared" si="162"/>
        <v>0</v>
      </c>
      <c r="P356" s="141">
        <f t="shared" si="171"/>
        <v>0</v>
      </c>
      <c r="Q356" s="141">
        <f t="shared" si="151"/>
        <v>0</v>
      </c>
      <c r="R356" s="141">
        <f>IF(B355="Kapitálový rozpočet",E355,0)</f>
        <v>0</v>
      </c>
      <c r="S356" s="141">
        <f t="shared" si="169"/>
        <v>0</v>
      </c>
      <c r="T356" s="141">
        <f t="shared" si="145"/>
        <v>0</v>
      </c>
      <c r="U356" s="141">
        <f t="shared" si="146"/>
        <v>0</v>
      </c>
      <c r="V356" s="141">
        <f t="shared" si="166"/>
        <v>0</v>
      </c>
      <c r="W356" s="141">
        <f t="shared" si="172"/>
        <v>0</v>
      </c>
      <c r="X356" s="141">
        <f t="shared" si="163"/>
        <v>0</v>
      </c>
      <c r="Y356" s="141">
        <f t="shared" si="165"/>
        <v>0</v>
      </c>
      <c r="Z356" s="141">
        <f t="shared" si="164"/>
        <v>0</v>
      </c>
    </row>
    <row r="357" spans="1:26" x14ac:dyDescent="0.2">
      <c r="A357" s="2" t="s">
        <v>21</v>
      </c>
      <c r="B357" s="2">
        <v>41</v>
      </c>
      <c r="C357" s="2">
        <v>632</v>
      </c>
      <c r="D357" s="16" t="s">
        <v>64</v>
      </c>
      <c r="E357" s="37">
        <v>5660.25</v>
      </c>
      <c r="F357" s="22">
        <v>4076.01</v>
      </c>
      <c r="G357" s="22">
        <v>4800</v>
      </c>
      <c r="H357" s="22">
        <v>4800</v>
      </c>
      <c r="I357" s="37">
        <v>0</v>
      </c>
      <c r="J357" s="22">
        <f t="shared" si="173"/>
        <v>4800</v>
      </c>
      <c r="K357" s="22">
        <v>1843.57</v>
      </c>
      <c r="L357" s="123">
        <f t="shared" si="174"/>
        <v>38.407708333333332</v>
      </c>
      <c r="M357" s="141">
        <f t="shared" si="167"/>
        <v>0</v>
      </c>
      <c r="N357" s="141">
        <f t="shared" si="168"/>
        <v>0</v>
      </c>
      <c r="O357" s="141">
        <f t="shared" si="162"/>
        <v>0</v>
      </c>
      <c r="P357" s="141">
        <f t="shared" si="171"/>
        <v>0</v>
      </c>
      <c r="Q357" s="141">
        <f t="shared" si="151"/>
        <v>0</v>
      </c>
      <c r="R357" s="141">
        <f>IF(B356="Kapitálový rozpočet",E356,0)</f>
        <v>0</v>
      </c>
      <c r="S357" s="141">
        <f t="shared" si="169"/>
        <v>0</v>
      </c>
      <c r="T357" s="141">
        <f t="shared" ref="T357:T420" si="175">IF(B357="Kapitálový rozpočet",I357,0)</f>
        <v>0</v>
      </c>
      <c r="U357" s="141">
        <f t="shared" ref="U357:U420" si="176">IF(B357="Bežný rozpočet",J357,0)</f>
        <v>0</v>
      </c>
      <c r="V357" s="141">
        <f t="shared" si="166"/>
        <v>0</v>
      </c>
      <c r="W357" s="141">
        <f t="shared" si="172"/>
        <v>0</v>
      </c>
      <c r="X357" s="141">
        <f t="shared" si="163"/>
        <v>0</v>
      </c>
      <c r="Y357" s="141">
        <f t="shared" si="165"/>
        <v>0</v>
      </c>
      <c r="Z357" s="141">
        <f t="shared" si="164"/>
        <v>0</v>
      </c>
    </row>
    <row r="358" spans="1:26" x14ac:dyDescent="0.2">
      <c r="A358" s="2" t="s">
        <v>21</v>
      </c>
      <c r="B358" s="2">
        <v>41</v>
      </c>
      <c r="C358" s="2">
        <v>635</v>
      </c>
      <c r="D358" s="17" t="s">
        <v>241</v>
      </c>
      <c r="E358" s="37">
        <v>2422.98</v>
      </c>
      <c r="F358" s="22">
        <v>60.04</v>
      </c>
      <c r="G358" s="22">
        <v>1000</v>
      </c>
      <c r="H358" s="22">
        <v>1000</v>
      </c>
      <c r="I358" s="154">
        <v>1000</v>
      </c>
      <c r="J358" s="22">
        <f t="shared" si="173"/>
        <v>2000</v>
      </c>
      <c r="K358" s="22">
        <v>1376.78</v>
      </c>
      <c r="L358" s="123">
        <f t="shared" si="174"/>
        <v>68.838999999999999</v>
      </c>
      <c r="M358" s="141">
        <f t="shared" si="167"/>
        <v>0</v>
      </c>
      <c r="N358" s="141">
        <f t="shared" si="168"/>
        <v>0</v>
      </c>
      <c r="O358" s="141">
        <f t="shared" si="162"/>
        <v>0</v>
      </c>
      <c r="P358" s="141">
        <f t="shared" si="171"/>
        <v>0</v>
      </c>
      <c r="Q358" s="141">
        <f t="shared" si="151"/>
        <v>0</v>
      </c>
      <c r="R358" s="141">
        <f>IF(B357="Kapitálový rozpočet",E357,0)</f>
        <v>0</v>
      </c>
      <c r="S358" s="141">
        <f t="shared" si="169"/>
        <v>0</v>
      </c>
      <c r="T358" s="141">
        <f t="shared" si="175"/>
        <v>0</v>
      </c>
      <c r="U358" s="141">
        <f t="shared" si="176"/>
        <v>0</v>
      </c>
      <c r="V358" s="141">
        <f t="shared" si="166"/>
        <v>0</v>
      </c>
      <c r="W358" s="141">
        <f t="shared" si="172"/>
        <v>0</v>
      </c>
      <c r="X358" s="141">
        <f t="shared" si="163"/>
        <v>0</v>
      </c>
      <c r="Y358" s="141">
        <f t="shared" si="165"/>
        <v>0</v>
      </c>
      <c r="Z358" s="141">
        <f t="shared" si="164"/>
        <v>0</v>
      </c>
    </row>
    <row r="359" spans="1:26" x14ac:dyDescent="0.2">
      <c r="A359" s="2" t="s">
        <v>21</v>
      </c>
      <c r="B359" s="2">
        <v>41</v>
      </c>
      <c r="C359" s="2">
        <v>636</v>
      </c>
      <c r="D359" s="17" t="s">
        <v>194</v>
      </c>
      <c r="E359" s="37">
        <v>10</v>
      </c>
      <c r="F359" s="22">
        <v>0</v>
      </c>
      <c r="G359" s="22">
        <v>0</v>
      </c>
      <c r="H359" s="22">
        <v>0</v>
      </c>
      <c r="I359" s="37">
        <v>0</v>
      </c>
      <c r="J359" s="22">
        <f t="shared" si="173"/>
        <v>0</v>
      </c>
      <c r="K359" s="22">
        <v>0</v>
      </c>
      <c r="L359" s="123">
        <f t="shared" si="174"/>
        <v>0</v>
      </c>
      <c r="M359" s="141">
        <f t="shared" si="167"/>
        <v>0</v>
      </c>
      <c r="N359" s="141">
        <f t="shared" si="168"/>
        <v>0</v>
      </c>
      <c r="O359" s="141">
        <f t="shared" si="162"/>
        <v>0</v>
      </c>
      <c r="P359" s="141">
        <f t="shared" si="171"/>
        <v>0</v>
      </c>
      <c r="Q359" s="141">
        <f t="shared" si="151"/>
        <v>0</v>
      </c>
      <c r="R359" s="141">
        <f>IF(B358="Kapitálový rozpočet",E358,0)</f>
        <v>0</v>
      </c>
      <c r="S359" s="141">
        <f t="shared" si="169"/>
        <v>0</v>
      </c>
      <c r="T359" s="141">
        <f t="shared" si="175"/>
        <v>0</v>
      </c>
      <c r="U359" s="141">
        <f t="shared" si="176"/>
        <v>0</v>
      </c>
      <c r="V359" s="141">
        <f t="shared" si="166"/>
        <v>0</v>
      </c>
      <c r="W359" s="141">
        <f t="shared" si="172"/>
        <v>0</v>
      </c>
      <c r="X359" s="141">
        <f t="shared" si="163"/>
        <v>0</v>
      </c>
      <c r="Y359" s="141">
        <f t="shared" si="165"/>
        <v>0</v>
      </c>
      <c r="Z359" s="141">
        <f t="shared" si="164"/>
        <v>0</v>
      </c>
    </row>
    <row r="360" spans="1:26" x14ac:dyDescent="0.2">
      <c r="A360" s="2" t="s">
        <v>21</v>
      </c>
      <c r="B360" s="2">
        <v>41</v>
      </c>
      <c r="C360" s="2">
        <v>637</v>
      </c>
      <c r="D360" s="16" t="s">
        <v>140</v>
      </c>
      <c r="E360" s="37">
        <v>1760.76</v>
      </c>
      <c r="F360" s="22">
        <v>1543.59</v>
      </c>
      <c r="G360" s="22">
        <v>1500</v>
      </c>
      <c r="H360" s="22">
        <v>1480</v>
      </c>
      <c r="I360" s="37">
        <v>0</v>
      </c>
      <c r="J360" s="22">
        <f t="shared" si="173"/>
        <v>1480</v>
      </c>
      <c r="K360" s="22">
        <v>1061.8</v>
      </c>
      <c r="L360" s="123">
        <f t="shared" si="174"/>
        <v>71.743243243243242</v>
      </c>
      <c r="M360" s="141">
        <f t="shared" si="167"/>
        <v>0</v>
      </c>
      <c r="N360" s="141">
        <f t="shared" si="168"/>
        <v>0</v>
      </c>
      <c r="O360" s="141">
        <f t="shared" si="162"/>
        <v>0</v>
      </c>
      <c r="P360" s="141">
        <f t="shared" si="171"/>
        <v>0</v>
      </c>
      <c r="Q360" s="141">
        <f t="shared" si="151"/>
        <v>0</v>
      </c>
      <c r="R360" s="141">
        <f>IF(B359="Kapitálový rozpočet",E359,0)</f>
        <v>0</v>
      </c>
      <c r="S360" s="141">
        <f t="shared" si="169"/>
        <v>0</v>
      </c>
      <c r="T360" s="141">
        <f t="shared" si="175"/>
        <v>0</v>
      </c>
      <c r="U360" s="141">
        <f t="shared" si="176"/>
        <v>0</v>
      </c>
      <c r="V360" s="141">
        <f t="shared" si="166"/>
        <v>0</v>
      </c>
      <c r="W360" s="141">
        <f t="shared" si="172"/>
        <v>0</v>
      </c>
      <c r="X360" s="141">
        <f t="shared" si="163"/>
        <v>0</v>
      </c>
      <c r="Y360" s="141">
        <f t="shared" si="165"/>
        <v>0</v>
      </c>
      <c r="Z360" s="141">
        <f t="shared" si="164"/>
        <v>0</v>
      </c>
    </row>
    <row r="361" spans="1:26" x14ac:dyDescent="0.2">
      <c r="A361" s="2" t="s">
        <v>21</v>
      </c>
      <c r="B361" s="2">
        <v>41</v>
      </c>
      <c r="C361" s="2">
        <v>632</v>
      </c>
      <c r="D361" s="2" t="s">
        <v>58</v>
      </c>
      <c r="E361" s="22">
        <v>5594.37</v>
      </c>
      <c r="F361" s="22">
        <v>6445.13</v>
      </c>
      <c r="G361" s="22">
        <v>7000</v>
      </c>
      <c r="H361" s="22">
        <v>8500</v>
      </c>
      <c r="I361" s="37">
        <v>0</v>
      </c>
      <c r="J361" s="22">
        <f t="shared" si="173"/>
        <v>8500</v>
      </c>
      <c r="K361" s="22">
        <v>4122.26</v>
      </c>
      <c r="L361" s="123">
        <f t="shared" si="174"/>
        <v>48.497176470588236</v>
      </c>
      <c r="M361" s="141">
        <f t="shared" si="167"/>
        <v>0</v>
      </c>
      <c r="N361" s="141">
        <f t="shared" si="168"/>
        <v>0</v>
      </c>
      <c r="O361" s="141">
        <f t="shared" si="162"/>
        <v>0</v>
      </c>
      <c r="P361" s="141">
        <f t="shared" si="171"/>
        <v>0</v>
      </c>
      <c r="Q361" s="141">
        <f t="shared" si="151"/>
        <v>0</v>
      </c>
      <c r="R361" s="141">
        <f>IF(B367="Kapitálový rozpočet",E367,0)</f>
        <v>0</v>
      </c>
      <c r="S361" s="141">
        <f t="shared" si="169"/>
        <v>0</v>
      </c>
      <c r="T361" s="141">
        <f t="shared" si="175"/>
        <v>0</v>
      </c>
      <c r="U361" s="141">
        <f t="shared" si="176"/>
        <v>0</v>
      </c>
      <c r="V361" s="141">
        <f t="shared" si="166"/>
        <v>0</v>
      </c>
      <c r="W361" s="141">
        <f t="shared" si="172"/>
        <v>0</v>
      </c>
      <c r="X361" s="141">
        <f t="shared" si="163"/>
        <v>0</v>
      </c>
      <c r="Y361" s="141">
        <f t="shared" si="165"/>
        <v>0</v>
      </c>
      <c r="Z361" s="141">
        <f t="shared" si="164"/>
        <v>0</v>
      </c>
    </row>
    <row r="362" spans="1:26" x14ac:dyDescent="0.2">
      <c r="A362" s="2" t="s">
        <v>21</v>
      </c>
      <c r="B362" s="2">
        <v>41</v>
      </c>
      <c r="C362" s="2">
        <v>633</v>
      </c>
      <c r="D362" s="16" t="s">
        <v>141</v>
      </c>
      <c r="E362" s="22">
        <v>200</v>
      </c>
      <c r="F362" s="22">
        <v>549.82000000000005</v>
      </c>
      <c r="G362" s="22">
        <v>200</v>
      </c>
      <c r="H362" s="22">
        <v>200</v>
      </c>
      <c r="I362" s="37">
        <v>0</v>
      </c>
      <c r="J362" s="22">
        <f t="shared" si="173"/>
        <v>200</v>
      </c>
      <c r="K362" s="22">
        <v>29.9</v>
      </c>
      <c r="L362" s="123">
        <f t="shared" si="174"/>
        <v>14.95</v>
      </c>
      <c r="M362" s="141">
        <f t="shared" si="167"/>
        <v>0</v>
      </c>
      <c r="N362" s="141">
        <f t="shared" si="168"/>
        <v>0</v>
      </c>
      <c r="O362" s="141">
        <f t="shared" si="162"/>
        <v>0</v>
      </c>
      <c r="P362" s="141">
        <f t="shared" si="171"/>
        <v>0</v>
      </c>
      <c r="Q362" s="141">
        <f t="shared" si="151"/>
        <v>0</v>
      </c>
      <c r="R362" s="141">
        <f>IF(B360="Kapitálový rozpočet",E360,0)</f>
        <v>0</v>
      </c>
      <c r="S362" s="141">
        <f t="shared" si="169"/>
        <v>0</v>
      </c>
      <c r="T362" s="141">
        <f t="shared" si="175"/>
        <v>0</v>
      </c>
      <c r="U362" s="141">
        <f t="shared" si="176"/>
        <v>0</v>
      </c>
      <c r="V362" s="141">
        <f t="shared" si="166"/>
        <v>0</v>
      </c>
      <c r="W362" s="141">
        <f t="shared" si="172"/>
        <v>0</v>
      </c>
      <c r="X362" s="141">
        <f t="shared" si="163"/>
        <v>0</v>
      </c>
      <c r="Y362" s="141">
        <f t="shared" si="165"/>
        <v>0</v>
      </c>
      <c r="Z362" s="141">
        <f t="shared" si="164"/>
        <v>0</v>
      </c>
    </row>
    <row r="363" spans="1:26" x14ac:dyDescent="0.2">
      <c r="A363" s="2" t="s">
        <v>21</v>
      </c>
      <c r="B363" s="2">
        <v>41</v>
      </c>
      <c r="C363" s="2">
        <v>635</v>
      </c>
      <c r="D363" s="17" t="s">
        <v>243</v>
      </c>
      <c r="E363" s="37">
        <v>942.99</v>
      </c>
      <c r="F363" s="22">
        <v>177.77</v>
      </c>
      <c r="G363" s="22">
        <v>1000</v>
      </c>
      <c r="H363" s="22">
        <v>1000</v>
      </c>
      <c r="I363" s="111">
        <v>0</v>
      </c>
      <c r="J363" s="22">
        <f t="shared" si="173"/>
        <v>1000</v>
      </c>
      <c r="K363" s="22">
        <v>344</v>
      </c>
      <c r="L363" s="123">
        <f t="shared" si="174"/>
        <v>34.4</v>
      </c>
      <c r="M363" s="141">
        <f t="shared" si="167"/>
        <v>0</v>
      </c>
      <c r="N363" s="141">
        <f t="shared" si="168"/>
        <v>0</v>
      </c>
      <c r="O363" s="141">
        <f t="shared" si="162"/>
        <v>0</v>
      </c>
      <c r="P363" s="141">
        <f t="shared" si="171"/>
        <v>0</v>
      </c>
      <c r="Q363" s="141">
        <f t="shared" si="151"/>
        <v>0</v>
      </c>
      <c r="R363" s="141">
        <f>IF(B361="Kapitálový rozpočet",E361,0)</f>
        <v>0</v>
      </c>
      <c r="S363" s="141">
        <f t="shared" si="169"/>
        <v>0</v>
      </c>
      <c r="T363" s="141">
        <f t="shared" si="175"/>
        <v>0</v>
      </c>
      <c r="U363" s="141">
        <f t="shared" si="176"/>
        <v>0</v>
      </c>
      <c r="V363" s="141">
        <f t="shared" si="166"/>
        <v>0</v>
      </c>
      <c r="W363" s="141">
        <f t="shared" si="172"/>
        <v>0</v>
      </c>
      <c r="X363" s="141">
        <f t="shared" si="163"/>
        <v>0</v>
      </c>
      <c r="Y363" s="141">
        <f t="shared" si="165"/>
        <v>0</v>
      </c>
      <c r="Z363" s="141">
        <f t="shared" si="164"/>
        <v>0</v>
      </c>
    </row>
    <row r="364" spans="1:26" x14ac:dyDescent="0.2">
      <c r="A364" s="2" t="s">
        <v>21</v>
      </c>
      <c r="B364" s="2">
        <v>41</v>
      </c>
      <c r="C364" s="2">
        <v>637</v>
      </c>
      <c r="D364" s="16" t="s">
        <v>142</v>
      </c>
      <c r="E364" s="37">
        <v>1948.42</v>
      </c>
      <c r="F364" s="22">
        <v>2605.4899999999998</v>
      </c>
      <c r="G364" s="22">
        <v>2000</v>
      </c>
      <c r="H364" s="22">
        <v>2000</v>
      </c>
      <c r="I364" s="111">
        <v>0</v>
      </c>
      <c r="J364" s="22">
        <f t="shared" si="173"/>
        <v>2000</v>
      </c>
      <c r="K364" s="22">
        <v>1006.74</v>
      </c>
      <c r="L364" s="123">
        <f t="shared" si="174"/>
        <v>50.337000000000003</v>
      </c>
      <c r="M364" s="141">
        <f t="shared" si="167"/>
        <v>0</v>
      </c>
      <c r="N364" s="141">
        <f t="shared" si="168"/>
        <v>0</v>
      </c>
      <c r="O364" s="141">
        <f t="shared" si="162"/>
        <v>0</v>
      </c>
      <c r="P364" s="141">
        <f t="shared" si="171"/>
        <v>0</v>
      </c>
      <c r="Q364" s="141">
        <f t="shared" si="151"/>
        <v>0</v>
      </c>
      <c r="R364" s="141">
        <f>IF(B363="Kapitálový rozpočet",E363,0)</f>
        <v>0</v>
      </c>
      <c r="S364" s="141">
        <f t="shared" si="169"/>
        <v>0</v>
      </c>
      <c r="T364" s="141">
        <f t="shared" si="175"/>
        <v>0</v>
      </c>
      <c r="U364" s="141">
        <f t="shared" si="176"/>
        <v>0</v>
      </c>
      <c r="V364" s="141">
        <f t="shared" si="166"/>
        <v>0</v>
      </c>
      <c r="W364" s="141">
        <f t="shared" si="172"/>
        <v>0</v>
      </c>
      <c r="X364" s="141">
        <f t="shared" si="163"/>
        <v>0</v>
      </c>
      <c r="Y364" s="141">
        <f t="shared" si="165"/>
        <v>0</v>
      </c>
      <c r="Z364" s="141">
        <f t="shared" si="164"/>
        <v>0</v>
      </c>
    </row>
    <row r="365" spans="1:26" x14ac:dyDescent="0.2">
      <c r="A365" s="2" t="s">
        <v>21</v>
      </c>
      <c r="B365" s="2">
        <v>41</v>
      </c>
      <c r="C365" s="2">
        <v>637</v>
      </c>
      <c r="D365" s="19" t="s">
        <v>198</v>
      </c>
      <c r="E365" s="37">
        <v>0</v>
      </c>
      <c r="F365" s="22">
        <v>177.53</v>
      </c>
      <c r="G365" s="22">
        <v>178</v>
      </c>
      <c r="H365" s="22">
        <v>178</v>
      </c>
      <c r="I365" s="111">
        <v>0</v>
      </c>
      <c r="J365" s="22">
        <f t="shared" si="173"/>
        <v>178</v>
      </c>
      <c r="K365" s="22">
        <v>0</v>
      </c>
      <c r="L365" s="123">
        <f t="shared" si="174"/>
        <v>0</v>
      </c>
      <c r="M365" s="141">
        <f t="shared" si="167"/>
        <v>0</v>
      </c>
      <c r="N365" s="141">
        <f t="shared" si="168"/>
        <v>0</v>
      </c>
      <c r="O365" s="141">
        <f t="shared" si="162"/>
        <v>0</v>
      </c>
      <c r="P365" s="141">
        <f t="shared" si="171"/>
        <v>0</v>
      </c>
      <c r="Q365" s="141">
        <f t="shared" si="151"/>
        <v>0</v>
      </c>
      <c r="R365" s="141">
        <f>IF(B364="Kapitálový rozpočet",E364,0)</f>
        <v>0</v>
      </c>
      <c r="S365" s="141">
        <f t="shared" si="169"/>
        <v>0</v>
      </c>
      <c r="T365" s="141">
        <f t="shared" si="175"/>
        <v>0</v>
      </c>
      <c r="U365" s="141">
        <f t="shared" si="176"/>
        <v>0</v>
      </c>
      <c r="V365" s="141">
        <f t="shared" si="166"/>
        <v>0</v>
      </c>
      <c r="W365" s="141">
        <f t="shared" si="172"/>
        <v>0</v>
      </c>
      <c r="X365" s="141">
        <f t="shared" si="163"/>
        <v>0</v>
      </c>
      <c r="Y365" s="141">
        <f t="shared" si="165"/>
        <v>0</v>
      </c>
      <c r="Z365" s="141">
        <f t="shared" si="164"/>
        <v>0</v>
      </c>
    </row>
    <row r="366" spans="1:26" x14ac:dyDescent="0.2">
      <c r="A366" s="2" t="s">
        <v>21</v>
      </c>
      <c r="B366" s="2">
        <v>46</v>
      </c>
      <c r="C366" s="2">
        <v>635</v>
      </c>
      <c r="D366" s="17" t="s">
        <v>273</v>
      </c>
      <c r="E366" s="37">
        <v>1100</v>
      </c>
      <c r="F366" s="22">
        <v>0</v>
      </c>
      <c r="G366" s="22">
        <v>0</v>
      </c>
      <c r="H366" s="22">
        <v>0</v>
      </c>
      <c r="I366" s="111">
        <v>0</v>
      </c>
      <c r="J366" s="22">
        <f>SUM(H366:I366)</f>
        <v>0</v>
      </c>
      <c r="K366" s="22">
        <v>0</v>
      </c>
      <c r="L366" s="123">
        <f t="shared" si="174"/>
        <v>0</v>
      </c>
      <c r="M366" s="141">
        <f t="shared" si="167"/>
        <v>0</v>
      </c>
      <c r="N366" s="141">
        <f t="shared" si="168"/>
        <v>0</v>
      </c>
      <c r="O366" s="141">
        <f t="shared" si="162"/>
        <v>0</v>
      </c>
      <c r="P366" s="141">
        <f t="shared" si="171"/>
        <v>0</v>
      </c>
      <c r="Q366" s="141">
        <f t="shared" si="151"/>
        <v>0</v>
      </c>
      <c r="R366" s="141">
        <f>IF(B364="Kapitálový rozpočet",E364,0)</f>
        <v>0</v>
      </c>
      <c r="S366" s="141">
        <f t="shared" si="169"/>
        <v>0</v>
      </c>
      <c r="T366" s="141">
        <f t="shared" si="175"/>
        <v>0</v>
      </c>
      <c r="U366" s="141">
        <f t="shared" si="176"/>
        <v>0</v>
      </c>
      <c r="V366" s="141">
        <f t="shared" si="166"/>
        <v>0</v>
      </c>
      <c r="W366" s="141">
        <f t="shared" si="172"/>
        <v>0</v>
      </c>
      <c r="X366" s="141">
        <f t="shared" si="163"/>
        <v>0</v>
      </c>
      <c r="Y366" s="141">
        <f t="shared" si="165"/>
        <v>0</v>
      </c>
      <c r="Z366" s="141">
        <f t="shared" si="164"/>
        <v>0</v>
      </c>
    </row>
    <row r="367" spans="1:26" x14ac:dyDescent="0.2">
      <c r="A367" s="2" t="s">
        <v>21</v>
      </c>
      <c r="B367" s="2">
        <v>46</v>
      </c>
      <c r="C367" s="2">
        <v>635</v>
      </c>
      <c r="D367" s="17" t="s">
        <v>242</v>
      </c>
      <c r="E367" s="37">
        <v>495</v>
      </c>
      <c r="F367" s="22">
        <v>0</v>
      </c>
      <c r="G367" s="22">
        <v>0</v>
      </c>
      <c r="H367" s="22">
        <v>0</v>
      </c>
      <c r="I367" s="37">
        <v>0</v>
      </c>
      <c r="J367" s="22">
        <f>SUM(H367:I367)</f>
        <v>0</v>
      </c>
      <c r="K367" s="22">
        <v>0</v>
      </c>
      <c r="L367" s="123">
        <f t="shared" si="174"/>
        <v>0</v>
      </c>
      <c r="M367" s="141">
        <f t="shared" si="167"/>
        <v>0</v>
      </c>
      <c r="N367" s="141">
        <f t="shared" si="168"/>
        <v>0</v>
      </c>
      <c r="O367" s="141">
        <f t="shared" si="162"/>
        <v>0</v>
      </c>
      <c r="P367" s="141">
        <f t="shared" si="171"/>
        <v>0</v>
      </c>
      <c r="Q367" s="141">
        <f t="shared" si="151"/>
        <v>0</v>
      </c>
      <c r="R367" s="141">
        <f>IF(B365="Kapitálový rozpočet",E365,0)</f>
        <v>0</v>
      </c>
      <c r="S367" s="141">
        <f t="shared" si="169"/>
        <v>0</v>
      </c>
      <c r="T367" s="141">
        <f t="shared" si="175"/>
        <v>0</v>
      </c>
      <c r="U367" s="141">
        <f t="shared" si="176"/>
        <v>0</v>
      </c>
      <c r="V367" s="141">
        <f t="shared" si="166"/>
        <v>0</v>
      </c>
      <c r="W367" s="141">
        <f t="shared" si="172"/>
        <v>0</v>
      </c>
      <c r="X367" s="141">
        <f t="shared" si="163"/>
        <v>0</v>
      </c>
      <c r="Y367" s="141">
        <f t="shared" si="165"/>
        <v>0</v>
      </c>
      <c r="Z367" s="141">
        <f t="shared" si="164"/>
        <v>0</v>
      </c>
    </row>
    <row r="368" spans="1:26" x14ac:dyDescent="0.2">
      <c r="A368" s="2" t="s">
        <v>21</v>
      </c>
      <c r="B368" s="108">
        <v>46</v>
      </c>
      <c r="C368" s="2">
        <v>635</v>
      </c>
      <c r="D368" s="17" t="s">
        <v>244</v>
      </c>
      <c r="E368" s="37">
        <v>0</v>
      </c>
      <c r="F368" s="22">
        <v>1987.94</v>
      </c>
      <c r="G368" s="22">
        <v>0</v>
      </c>
      <c r="H368" s="22">
        <v>0</v>
      </c>
      <c r="I368" s="37">
        <v>0</v>
      </c>
      <c r="J368" s="22">
        <f>SUM(H368:I368)</f>
        <v>0</v>
      </c>
      <c r="K368" s="22">
        <v>0</v>
      </c>
      <c r="L368" s="123">
        <f t="shared" si="174"/>
        <v>0</v>
      </c>
      <c r="M368" s="141">
        <f t="shared" si="167"/>
        <v>0</v>
      </c>
      <c r="N368" s="141">
        <f t="shared" si="168"/>
        <v>0</v>
      </c>
      <c r="O368" s="141">
        <f t="shared" si="162"/>
        <v>0</v>
      </c>
      <c r="P368" s="141">
        <f t="shared" si="171"/>
        <v>0</v>
      </c>
      <c r="Q368" s="141">
        <f t="shared" si="151"/>
        <v>0</v>
      </c>
      <c r="S368" s="141">
        <f t="shared" si="169"/>
        <v>0</v>
      </c>
      <c r="T368" s="141">
        <f t="shared" si="175"/>
        <v>0</v>
      </c>
      <c r="U368" s="141">
        <f t="shared" si="176"/>
        <v>0</v>
      </c>
      <c r="V368" s="141">
        <f t="shared" si="166"/>
        <v>0</v>
      </c>
      <c r="W368" s="141">
        <f t="shared" si="172"/>
        <v>0</v>
      </c>
      <c r="X368" s="141">
        <f t="shared" si="163"/>
        <v>0</v>
      </c>
      <c r="Y368" s="141">
        <f t="shared" si="165"/>
        <v>0</v>
      </c>
      <c r="Z368" s="141">
        <f t="shared" si="164"/>
        <v>0</v>
      </c>
    </row>
    <row r="369" spans="1:26" ht="13.5" thickBot="1" x14ac:dyDescent="0.25">
      <c r="A369" s="2" t="s">
        <v>21</v>
      </c>
      <c r="B369" s="187" t="s">
        <v>5</v>
      </c>
      <c r="C369" s="185"/>
      <c r="D369" s="186"/>
      <c r="E369" s="60">
        <f>SUM(E353:E368)</f>
        <v>25368.29</v>
      </c>
      <c r="F369" s="60">
        <f>SUM(F353:F368)</f>
        <v>43554.26</v>
      </c>
      <c r="G369" s="60">
        <f>SUM(G353:G368)</f>
        <v>22151</v>
      </c>
      <c r="H369" s="60">
        <f>SUM(H353:H368)</f>
        <v>23651</v>
      </c>
      <c r="I369" s="155">
        <f>SUM(I353:I368)</f>
        <v>1050</v>
      </c>
      <c r="J369" s="22">
        <f t="shared" si="173"/>
        <v>24701</v>
      </c>
      <c r="K369" s="60">
        <f>SUM(K353:K368)</f>
        <v>10991.81</v>
      </c>
      <c r="L369" s="123">
        <f t="shared" si="174"/>
        <v>44.499453463422533</v>
      </c>
      <c r="M369" s="141">
        <f t="shared" si="167"/>
        <v>25368.29</v>
      </c>
      <c r="N369" s="141">
        <f t="shared" si="168"/>
        <v>43554.26</v>
      </c>
      <c r="O369" s="141">
        <f t="shared" si="162"/>
        <v>0</v>
      </c>
      <c r="P369" s="141">
        <f t="shared" si="171"/>
        <v>22151</v>
      </c>
      <c r="Q369" s="141">
        <f t="shared" si="151"/>
        <v>0</v>
      </c>
      <c r="S369" s="141">
        <f t="shared" si="169"/>
        <v>1050</v>
      </c>
      <c r="T369" s="141">
        <f t="shared" si="175"/>
        <v>0</v>
      </c>
      <c r="U369" s="141">
        <f t="shared" si="176"/>
        <v>24701</v>
      </c>
      <c r="V369" s="141">
        <f t="shared" si="166"/>
        <v>0</v>
      </c>
      <c r="W369" s="141">
        <f t="shared" si="172"/>
        <v>10991.81</v>
      </c>
      <c r="X369" s="141">
        <f t="shared" si="163"/>
        <v>0</v>
      </c>
      <c r="Y369" s="141">
        <f t="shared" si="165"/>
        <v>23651</v>
      </c>
      <c r="Z369" s="141">
        <f t="shared" si="164"/>
        <v>0</v>
      </c>
    </row>
    <row r="370" spans="1:26" ht="14.25" thickTop="1" thickBot="1" x14ac:dyDescent="0.25">
      <c r="A370" s="194" t="s">
        <v>52</v>
      </c>
      <c r="B370" s="195"/>
      <c r="C370" s="195"/>
      <c r="D370" s="195"/>
      <c r="E370" s="195"/>
      <c r="F370" s="195"/>
      <c r="G370" s="195"/>
      <c r="H370" s="195"/>
      <c r="I370" s="195"/>
      <c r="J370" s="195"/>
      <c r="K370" s="195"/>
      <c r="L370" s="196"/>
      <c r="M370" s="141">
        <f t="shared" si="167"/>
        <v>0</v>
      </c>
      <c r="N370" s="141">
        <f t="shared" si="168"/>
        <v>0</v>
      </c>
      <c r="O370" s="141">
        <f t="shared" si="162"/>
        <v>0</v>
      </c>
      <c r="P370" s="141">
        <f t="shared" si="171"/>
        <v>0</v>
      </c>
      <c r="Q370" s="141">
        <f t="shared" si="151"/>
        <v>0</v>
      </c>
      <c r="R370" s="141">
        <f t="shared" ref="R370:R410" si="177">IF(B370="Kapitálový rozpočet",E370,0)</f>
        <v>0</v>
      </c>
      <c r="S370" s="141">
        <f t="shared" si="169"/>
        <v>0</v>
      </c>
      <c r="T370" s="141">
        <f t="shared" si="175"/>
        <v>0</v>
      </c>
      <c r="U370" s="141">
        <f t="shared" si="176"/>
        <v>0</v>
      </c>
      <c r="V370" s="141">
        <f t="shared" si="166"/>
        <v>0</v>
      </c>
      <c r="W370" s="141">
        <f t="shared" si="172"/>
        <v>0</v>
      </c>
      <c r="X370" s="141">
        <f t="shared" si="163"/>
        <v>0</v>
      </c>
      <c r="Y370" s="141">
        <f t="shared" si="165"/>
        <v>0</v>
      </c>
      <c r="Z370" s="141">
        <f t="shared" si="164"/>
        <v>0</v>
      </c>
    </row>
    <row r="371" spans="1:26" ht="13.5" thickTop="1" x14ac:dyDescent="0.2">
      <c r="A371" s="207" t="s">
        <v>172</v>
      </c>
      <c r="B371" s="208"/>
      <c r="C371" s="208"/>
      <c r="D371" s="208"/>
      <c r="E371" s="208"/>
      <c r="F371" s="208"/>
      <c r="G371" s="208"/>
      <c r="H371" s="208"/>
      <c r="I371" s="208"/>
      <c r="J371" s="208"/>
      <c r="K371" s="208"/>
      <c r="L371" s="208"/>
      <c r="M371" s="141">
        <f t="shared" si="167"/>
        <v>0</v>
      </c>
      <c r="N371" s="141">
        <f t="shared" si="168"/>
        <v>0</v>
      </c>
      <c r="O371" s="141">
        <f t="shared" si="162"/>
        <v>0</v>
      </c>
      <c r="P371" s="141">
        <f t="shared" si="171"/>
        <v>0</v>
      </c>
      <c r="Q371" s="141">
        <f t="shared" si="151"/>
        <v>0</v>
      </c>
      <c r="R371" s="141">
        <f t="shared" si="177"/>
        <v>0</v>
      </c>
      <c r="S371" s="141">
        <f t="shared" si="169"/>
        <v>0</v>
      </c>
      <c r="T371" s="141">
        <f t="shared" si="175"/>
        <v>0</v>
      </c>
      <c r="U371" s="141">
        <f t="shared" si="176"/>
        <v>0</v>
      </c>
      <c r="V371" s="141">
        <f t="shared" si="166"/>
        <v>0</v>
      </c>
      <c r="W371" s="141">
        <f t="shared" si="172"/>
        <v>0</v>
      </c>
      <c r="X371" s="141">
        <f t="shared" si="163"/>
        <v>0</v>
      </c>
      <c r="Y371" s="141">
        <f t="shared" si="165"/>
        <v>0</v>
      </c>
      <c r="Z371" s="141">
        <f t="shared" si="164"/>
        <v>0</v>
      </c>
    </row>
    <row r="372" spans="1:26" x14ac:dyDescent="0.2">
      <c r="A372" s="2" t="s">
        <v>22</v>
      </c>
      <c r="B372" s="2">
        <v>41</v>
      </c>
      <c r="C372" s="2">
        <v>637</v>
      </c>
      <c r="D372" s="16" t="s">
        <v>132</v>
      </c>
      <c r="E372" s="22">
        <v>3366.9</v>
      </c>
      <c r="F372" s="22">
        <v>3870.9</v>
      </c>
      <c r="G372" s="22">
        <v>7000</v>
      </c>
      <c r="H372" s="22">
        <v>7000</v>
      </c>
      <c r="I372" s="37">
        <v>0</v>
      </c>
      <c r="J372" s="22">
        <f>SUM(H372:I372)</f>
        <v>7000</v>
      </c>
      <c r="K372" s="22">
        <v>2652.3</v>
      </c>
      <c r="L372" s="123">
        <f>vypocetPercent(J372,K372)</f>
        <v>37.89</v>
      </c>
      <c r="M372" s="141">
        <f t="shared" si="167"/>
        <v>0</v>
      </c>
      <c r="N372" s="141">
        <f t="shared" si="168"/>
        <v>0</v>
      </c>
      <c r="O372" s="141">
        <f t="shared" si="162"/>
        <v>0</v>
      </c>
      <c r="P372" s="141">
        <f t="shared" si="171"/>
        <v>0</v>
      </c>
      <c r="Q372" s="141">
        <f t="shared" ref="Q372:Q452" si="178">IF(B372="Kapitálový rozpočet",F372,0)</f>
        <v>0</v>
      </c>
      <c r="R372" s="141">
        <f t="shared" si="177"/>
        <v>0</v>
      </c>
      <c r="S372" s="141">
        <f t="shared" si="169"/>
        <v>0</v>
      </c>
      <c r="T372" s="141">
        <f t="shared" si="175"/>
        <v>0</v>
      </c>
      <c r="U372" s="141">
        <f t="shared" si="176"/>
        <v>0</v>
      </c>
      <c r="V372" s="141">
        <f t="shared" si="166"/>
        <v>0</v>
      </c>
      <c r="W372" s="141">
        <f t="shared" si="172"/>
        <v>0</v>
      </c>
      <c r="X372" s="141">
        <f t="shared" si="163"/>
        <v>0</v>
      </c>
      <c r="Y372" s="141">
        <f t="shared" si="165"/>
        <v>0</v>
      </c>
      <c r="Z372" s="141">
        <f t="shared" si="164"/>
        <v>0</v>
      </c>
    </row>
    <row r="373" spans="1:26" x14ac:dyDescent="0.2">
      <c r="A373" s="2" t="s">
        <v>22</v>
      </c>
      <c r="B373" s="2">
        <v>41</v>
      </c>
      <c r="C373" s="2">
        <v>642</v>
      </c>
      <c r="D373" s="2" t="s">
        <v>54</v>
      </c>
      <c r="E373" s="22">
        <v>1184.52</v>
      </c>
      <c r="F373" s="22">
        <v>1156.8</v>
      </c>
      <c r="G373" s="22">
        <v>1200</v>
      </c>
      <c r="H373" s="22">
        <v>1200</v>
      </c>
      <c r="I373" s="37">
        <v>0</v>
      </c>
      <c r="J373" s="22">
        <f>SUM(H373:I373)</f>
        <v>1200</v>
      </c>
      <c r="K373" s="22">
        <v>482</v>
      </c>
      <c r="L373" s="123">
        <f t="shared" ref="L373:L374" si="179">vypocetPercent(J373,K373)</f>
        <v>40.166666666666664</v>
      </c>
      <c r="M373" s="141">
        <f t="shared" si="167"/>
        <v>0</v>
      </c>
      <c r="N373" s="141">
        <f t="shared" si="168"/>
        <v>0</v>
      </c>
      <c r="O373" s="141">
        <f t="shared" si="162"/>
        <v>0</v>
      </c>
      <c r="P373" s="141">
        <f t="shared" si="171"/>
        <v>0</v>
      </c>
      <c r="Q373" s="141">
        <f t="shared" si="178"/>
        <v>0</v>
      </c>
      <c r="R373" s="141">
        <f t="shared" si="177"/>
        <v>0</v>
      </c>
      <c r="S373" s="141">
        <f t="shared" si="169"/>
        <v>0</v>
      </c>
      <c r="T373" s="141">
        <f t="shared" si="175"/>
        <v>0</v>
      </c>
      <c r="U373" s="141">
        <f t="shared" si="176"/>
        <v>0</v>
      </c>
      <c r="V373" s="141">
        <f t="shared" si="166"/>
        <v>0</v>
      </c>
      <c r="W373" s="141">
        <f t="shared" si="172"/>
        <v>0</v>
      </c>
      <c r="X373" s="141">
        <f t="shared" si="163"/>
        <v>0</v>
      </c>
      <c r="Y373" s="141">
        <f t="shared" si="165"/>
        <v>0</v>
      </c>
      <c r="Z373" s="141">
        <f t="shared" si="164"/>
        <v>0</v>
      </c>
    </row>
    <row r="374" spans="1:26" x14ac:dyDescent="0.2">
      <c r="A374" s="4" t="s">
        <v>22</v>
      </c>
      <c r="B374" s="188" t="s">
        <v>5</v>
      </c>
      <c r="C374" s="189"/>
      <c r="D374" s="190"/>
      <c r="E374" s="30">
        <f>SUM(E372:E373)</f>
        <v>4551.42</v>
      </c>
      <c r="F374" s="30">
        <f>SUM(F372:F373)</f>
        <v>5027.7</v>
      </c>
      <c r="G374" s="30">
        <f>SUM(G372:G373)</f>
        <v>8200</v>
      </c>
      <c r="H374" s="30">
        <f>SUM(H372:H373)</f>
        <v>8200</v>
      </c>
      <c r="I374" s="51">
        <f>SUM(I372:I373)</f>
        <v>0</v>
      </c>
      <c r="J374" s="22">
        <f>SUM(H374:I374)</f>
        <v>8200</v>
      </c>
      <c r="K374" s="30">
        <f>SUM(K372:K373)</f>
        <v>3134.3</v>
      </c>
      <c r="L374" s="123">
        <f t="shared" si="179"/>
        <v>38.22317073170732</v>
      </c>
      <c r="M374" s="141">
        <f t="shared" si="167"/>
        <v>4551.42</v>
      </c>
      <c r="N374" s="141">
        <f t="shared" si="168"/>
        <v>5027.7</v>
      </c>
      <c r="O374" s="141">
        <f t="shared" si="162"/>
        <v>0</v>
      </c>
      <c r="P374" s="141">
        <f t="shared" si="171"/>
        <v>8200</v>
      </c>
      <c r="Q374" s="141">
        <f t="shared" si="178"/>
        <v>0</v>
      </c>
      <c r="R374" s="141">
        <f t="shared" si="177"/>
        <v>0</v>
      </c>
      <c r="S374" s="141">
        <f t="shared" si="169"/>
        <v>0</v>
      </c>
      <c r="T374" s="141">
        <f t="shared" si="175"/>
        <v>0</v>
      </c>
      <c r="U374" s="141">
        <f t="shared" si="176"/>
        <v>8200</v>
      </c>
      <c r="V374" s="141">
        <f t="shared" si="166"/>
        <v>0</v>
      </c>
      <c r="W374" s="141">
        <f t="shared" si="172"/>
        <v>3134.3</v>
      </c>
      <c r="X374" s="141">
        <f t="shared" si="163"/>
        <v>0</v>
      </c>
      <c r="Y374" s="141">
        <f t="shared" si="165"/>
        <v>8200</v>
      </c>
      <c r="Z374" s="141">
        <f t="shared" si="164"/>
        <v>0</v>
      </c>
    </row>
    <row r="375" spans="1:26" x14ac:dyDescent="0.2">
      <c r="A375" s="204" t="s">
        <v>166</v>
      </c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3"/>
      <c r="M375" s="141">
        <f t="shared" si="167"/>
        <v>0</v>
      </c>
      <c r="N375" s="141">
        <f t="shared" si="168"/>
        <v>0</v>
      </c>
      <c r="O375" s="141">
        <f t="shared" si="162"/>
        <v>0</v>
      </c>
      <c r="P375" s="141">
        <f t="shared" si="171"/>
        <v>0</v>
      </c>
      <c r="Q375" s="141">
        <f t="shared" si="178"/>
        <v>0</v>
      </c>
      <c r="R375" s="141">
        <f t="shared" si="177"/>
        <v>0</v>
      </c>
      <c r="S375" s="141">
        <f t="shared" si="169"/>
        <v>0</v>
      </c>
      <c r="T375" s="141">
        <f t="shared" si="175"/>
        <v>0</v>
      </c>
      <c r="U375" s="141">
        <f t="shared" si="176"/>
        <v>0</v>
      </c>
      <c r="V375" s="141">
        <f t="shared" si="166"/>
        <v>0</v>
      </c>
      <c r="W375" s="141">
        <f t="shared" si="172"/>
        <v>0</v>
      </c>
      <c r="X375" s="141">
        <f t="shared" si="163"/>
        <v>0</v>
      </c>
      <c r="Y375" s="141">
        <f t="shared" si="165"/>
        <v>0</v>
      </c>
      <c r="Z375" s="141">
        <f t="shared" si="164"/>
        <v>0</v>
      </c>
    </row>
    <row r="376" spans="1:26" x14ac:dyDescent="0.2">
      <c r="A376" s="2" t="s">
        <v>23</v>
      </c>
      <c r="B376" s="2">
        <v>111</v>
      </c>
      <c r="C376" s="2">
        <v>642</v>
      </c>
      <c r="D376" s="2" t="s">
        <v>40</v>
      </c>
      <c r="E376" s="22">
        <v>3230.62</v>
      </c>
      <c r="F376" s="22">
        <v>3842.21</v>
      </c>
      <c r="G376" s="22">
        <v>0</v>
      </c>
      <c r="H376" s="22">
        <v>681.35</v>
      </c>
      <c r="I376" s="37">
        <v>0</v>
      </c>
      <c r="J376" s="22">
        <f t="shared" ref="J376:J381" si="180">SUM(H376:I376)</f>
        <v>681.35</v>
      </c>
      <c r="K376" s="22">
        <v>1599.35</v>
      </c>
      <c r="L376" s="123">
        <f>vypocetPercent(J376,K376)</f>
        <v>234.73251632787844</v>
      </c>
      <c r="M376" s="141">
        <f t="shared" si="167"/>
        <v>0</v>
      </c>
      <c r="N376" s="141">
        <f t="shared" si="168"/>
        <v>0</v>
      </c>
      <c r="O376" s="141">
        <f t="shared" si="162"/>
        <v>0</v>
      </c>
      <c r="P376" s="141">
        <f t="shared" si="171"/>
        <v>0</v>
      </c>
      <c r="Q376" s="141">
        <f t="shared" si="178"/>
        <v>0</v>
      </c>
      <c r="R376" s="141">
        <f t="shared" si="177"/>
        <v>0</v>
      </c>
      <c r="S376" s="141">
        <f t="shared" si="169"/>
        <v>0</v>
      </c>
      <c r="T376" s="141">
        <f t="shared" si="175"/>
        <v>0</v>
      </c>
      <c r="U376" s="141">
        <f t="shared" si="176"/>
        <v>0</v>
      </c>
      <c r="V376" s="141">
        <f t="shared" si="166"/>
        <v>0</v>
      </c>
      <c r="W376" s="141">
        <f t="shared" si="172"/>
        <v>0</v>
      </c>
      <c r="X376" s="141">
        <f t="shared" si="163"/>
        <v>0</v>
      </c>
      <c r="Y376" s="141">
        <f t="shared" si="165"/>
        <v>0</v>
      </c>
      <c r="Z376" s="141">
        <f t="shared" si="164"/>
        <v>0</v>
      </c>
    </row>
    <row r="377" spans="1:26" x14ac:dyDescent="0.2">
      <c r="A377" s="2" t="s">
        <v>23</v>
      </c>
      <c r="B377" s="2">
        <v>111</v>
      </c>
      <c r="C377" s="2">
        <v>642</v>
      </c>
      <c r="D377" s="2" t="s">
        <v>195</v>
      </c>
      <c r="E377" s="22">
        <v>1103.5</v>
      </c>
      <c r="F377" s="22">
        <v>0</v>
      </c>
      <c r="G377" s="22">
        <v>0</v>
      </c>
      <c r="H377" s="22">
        <v>0</v>
      </c>
      <c r="I377" s="37">
        <v>0</v>
      </c>
      <c r="J377" s="22">
        <f t="shared" si="180"/>
        <v>0</v>
      </c>
      <c r="K377" s="22">
        <v>0</v>
      </c>
      <c r="L377" s="123">
        <f t="shared" ref="L377:L382" si="181">vypocetPercent(J377,K377)</f>
        <v>0</v>
      </c>
      <c r="M377" s="141">
        <f t="shared" si="167"/>
        <v>0</v>
      </c>
      <c r="N377" s="141">
        <f t="shared" si="168"/>
        <v>0</v>
      </c>
      <c r="O377" s="141">
        <f t="shared" si="162"/>
        <v>0</v>
      </c>
      <c r="P377" s="141">
        <f t="shared" si="171"/>
        <v>0</v>
      </c>
      <c r="Q377" s="141">
        <f t="shared" si="178"/>
        <v>0</v>
      </c>
      <c r="R377" s="141">
        <f t="shared" si="177"/>
        <v>0</v>
      </c>
      <c r="S377" s="141">
        <f t="shared" si="169"/>
        <v>0</v>
      </c>
      <c r="T377" s="141">
        <f t="shared" si="175"/>
        <v>0</v>
      </c>
      <c r="U377" s="141">
        <f t="shared" si="176"/>
        <v>0</v>
      </c>
      <c r="V377" s="141">
        <f t="shared" si="166"/>
        <v>0</v>
      </c>
      <c r="W377" s="141">
        <f t="shared" si="172"/>
        <v>0</v>
      </c>
      <c r="X377" s="141">
        <f t="shared" si="163"/>
        <v>0</v>
      </c>
      <c r="Y377" s="141">
        <f t="shared" si="165"/>
        <v>0</v>
      </c>
      <c r="Z377" s="141">
        <f t="shared" si="164"/>
        <v>0</v>
      </c>
    </row>
    <row r="378" spans="1:26" x14ac:dyDescent="0.2">
      <c r="A378" s="2" t="s">
        <v>23</v>
      </c>
      <c r="B378" s="2">
        <v>111</v>
      </c>
      <c r="C378" s="2">
        <v>642</v>
      </c>
      <c r="D378" s="2" t="s">
        <v>91</v>
      </c>
      <c r="E378" s="22">
        <v>871</v>
      </c>
      <c r="F378" s="22">
        <v>0</v>
      </c>
      <c r="G378" s="22">
        <v>0</v>
      </c>
      <c r="H378" s="22">
        <v>0</v>
      </c>
      <c r="I378" s="37">
        <v>0</v>
      </c>
      <c r="J378" s="22">
        <f t="shared" si="180"/>
        <v>0</v>
      </c>
      <c r="K378" s="22">
        <v>0</v>
      </c>
      <c r="L378" s="123">
        <f t="shared" si="181"/>
        <v>0</v>
      </c>
      <c r="M378" s="141">
        <f t="shared" si="167"/>
        <v>0</v>
      </c>
      <c r="N378" s="141">
        <f t="shared" si="168"/>
        <v>0</v>
      </c>
      <c r="O378" s="141">
        <f t="shared" si="162"/>
        <v>0</v>
      </c>
      <c r="P378" s="141">
        <f t="shared" si="171"/>
        <v>0</v>
      </c>
      <c r="Q378" s="141">
        <f t="shared" si="178"/>
        <v>0</v>
      </c>
      <c r="R378" s="141">
        <f t="shared" si="177"/>
        <v>0</v>
      </c>
      <c r="S378" s="141">
        <f t="shared" ref="S378:S410" si="182">IF(B378="Bežný rozpočet",I378,0)</f>
        <v>0</v>
      </c>
      <c r="T378" s="141">
        <f t="shared" si="175"/>
        <v>0</v>
      </c>
      <c r="U378" s="141">
        <f t="shared" si="176"/>
        <v>0</v>
      </c>
      <c r="V378" s="141">
        <f t="shared" si="166"/>
        <v>0</v>
      </c>
      <c r="W378" s="141">
        <f t="shared" si="172"/>
        <v>0</v>
      </c>
      <c r="X378" s="141">
        <f t="shared" si="163"/>
        <v>0</v>
      </c>
      <c r="Y378" s="141">
        <f t="shared" si="165"/>
        <v>0</v>
      </c>
      <c r="Z378" s="141">
        <f t="shared" si="164"/>
        <v>0</v>
      </c>
    </row>
    <row r="379" spans="1:26" x14ac:dyDescent="0.2">
      <c r="A379" s="16" t="s">
        <v>23</v>
      </c>
      <c r="B379" s="2">
        <v>111</v>
      </c>
      <c r="C379" s="28">
        <v>637</v>
      </c>
      <c r="D379" s="16" t="s">
        <v>129</v>
      </c>
      <c r="E379" s="37">
        <v>79.67</v>
      </c>
      <c r="F379" s="53">
        <v>159.34</v>
      </c>
      <c r="G379" s="53">
        <v>0</v>
      </c>
      <c r="H379" s="53">
        <v>0</v>
      </c>
      <c r="I379" s="37">
        <v>0</v>
      </c>
      <c r="J379" s="22">
        <f t="shared" si="180"/>
        <v>0</v>
      </c>
      <c r="K379" s="53">
        <v>0</v>
      </c>
      <c r="L379" s="123">
        <f t="shared" si="181"/>
        <v>0</v>
      </c>
      <c r="M379" s="141">
        <f t="shared" si="167"/>
        <v>0</v>
      </c>
      <c r="N379" s="141">
        <f t="shared" si="168"/>
        <v>0</v>
      </c>
      <c r="O379" s="141">
        <f t="shared" si="162"/>
        <v>0</v>
      </c>
      <c r="P379" s="141">
        <f t="shared" si="171"/>
        <v>0</v>
      </c>
      <c r="Q379" s="141">
        <f t="shared" si="178"/>
        <v>0</v>
      </c>
      <c r="R379" s="141">
        <f t="shared" si="177"/>
        <v>0</v>
      </c>
      <c r="S379" s="141">
        <f t="shared" si="182"/>
        <v>0</v>
      </c>
      <c r="T379" s="141">
        <f t="shared" si="175"/>
        <v>0</v>
      </c>
      <c r="U379" s="141">
        <f t="shared" si="176"/>
        <v>0</v>
      </c>
      <c r="V379" s="141">
        <f t="shared" si="166"/>
        <v>0</v>
      </c>
      <c r="W379" s="141">
        <f t="shared" si="172"/>
        <v>0</v>
      </c>
      <c r="X379" s="141">
        <f t="shared" si="163"/>
        <v>0</v>
      </c>
      <c r="Y379" s="141">
        <f t="shared" si="165"/>
        <v>0</v>
      </c>
      <c r="Z379" s="141">
        <f t="shared" si="164"/>
        <v>0</v>
      </c>
    </row>
    <row r="380" spans="1:26" x14ac:dyDescent="0.2">
      <c r="A380" s="16" t="s">
        <v>23</v>
      </c>
      <c r="B380" s="2">
        <v>111</v>
      </c>
      <c r="C380" s="2">
        <v>633</v>
      </c>
      <c r="D380" s="16" t="s">
        <v>41</v>
      </c>
      <c r="E380" s="22">
        <v>132.80000000000001</v>
      </c>
      <c r="F380" s="22">
        <v>66.400000000000006</v>
      </c>
      <c r="G380" s="22">
        <v>0</v>
      </c>
      <c r="H380" s="22">
        <v>0</v>
      </c>
      <c r="I380" s="37">
        <v>0</v>
      </c>
      <c r="J380" s="22">
        <f t="shared" si="180"/>
        <v>0</v>
      </c>
      <c r="K380" s="22">
        <v>0</v>
      </c>
      <c r="L380" s="123">
        <f t="shared" si="181"/>
        <v>0</v>
      </c>
      <c r="M380" s="141">
        <f t="shared" si="167"/>
        <v>0</v>
      </c>
      <c r="N380" s="141">
        <f t="shared" si="168"/>
        <v>0</v>
      </c>
      <c r="O380" s="141">
        <f t="shared" si="162"/>
        <v>0</v>
      </c>
      <c r="P380" s="141">
        <f t="shared" si="171"/>
        <v>0</v>
      </c>
      <c r="Q380" s="141">
        <f t="shared" si="178"/>
        <v>0</v>
      </c>
      <c r="R380" s="141">
        <f t="shared" si="177"/>
        <v>0</v>
      </c>
      <c r="S380" s="141">
        <f t="shared" si="182"/>
        <v>0</v>
      </c>
      <c r="T380" s="141">
        <f t="shared" si="175"/>
        <v>0</v>
      </c>
      <c r="U380" s="141">
        <f t="shared" si="176"/>
        <v>0</v>
      </c>
      <c r="V380" s="141">
        <f t="shared" si="166"/>
        <v>0</v>
      </c>
      <c r="W380" s="141">
        <f t="shared" si="172"/>
        <v>0</v>
      </c>
      <c r="X380" s="141">
        <f t="shared" si="163"/>
        <v>0</v>
      </c>
      <c r="Y380" s="141">
        <f t="shared" si="165"/>
        <v>0</v>
      </c>
      <c r="Z380" s="141">
        <f t="shared" si="164"/>
        <v>0</v>
      </c>
    </row>
    <row r="381" spans="1:26" x14ac:dyDescent="0.2">
      <c r="A381" s="2" t="s">
        <v>23</v>
      </c>
      <c r="B381" s="2">
        <v>111</v>
      </c>
      <c r="C381" s="187" t="s">
        <v>48</v>
      </c>
      <c r="D381" s="186"/>
      <c r="E381" s="60">
        <f>SUM(E376:E380)</f>
        <v>5417.59</v>
      </c>
      <c r="F381" s="60">
        <f>SUM(F376:F380)</f>
        <v>4067.9500000000003</v>
      </c>
      <c r="G381" s="60">
        <f>SUM(G376:G380)</f>
        <v>0</v>
      </c>
      <c r="H381" s="60">
        <f>SUM(H376:H380)</f>
        <v>681.35</v>
      </c>
      <c r="I381" s="46">
        <f>SUM(I376:I380)</f>
        <v>0</v>
      </c>
      <c r="J381" s="22">
        <f t="shared" si="180"/>
        <v>681.35</v>
      </c>
      <c r="K381" s="60">
        <f>SUM(K376:K380)</f>
        <v>1599.35</v>
      </c>
      <c r="L381" s="123">
        <f t="shared" si="181"/>
        <v>234.73251632787844</v>
      </c>
      <c r="M381" s="141">
        <f t="shared" si="167"/>
        <v>0</v>
      </c>
      <c r="N381" s="141">
        <f t="shared" si="168"/>
        <v>0</v>
      </c>
      <c r="O381" s="141">
        <f t="shared" si="162"/>
        <v>0</v>
      </c>
      <c r="P381" s="141">
        <f t="shared" si="171"/>
        <v>0</v>
      </c>
      <c r="Q381" s="141">
        <f t="shared" si="178"/>
        <v>0</v>
      </c>
      <c r="R381" s="141">
        <f t="shared" si="177"/>
        <v>0</v>
      </c>
      <c r="S381" s="141">
        <f t="shared" si="182"/>
        <v>0</v>
      </c>
      <c r="T381" s="141">
        <f t="shared" si="175"/>
        <v>0</v>
      </c>
      <c r="U381" s="141">
        <f t="shared" si="176"/>
        <v>0</v>
      </c>
      <c r="V381" s="141">
        <f t="shared" si="166"/>
        <v>0</v>
      </c>
      <c r="W381" s="141">
        <f t="shared" si="172"/>
        <v>0</v>
      </c>
      <c r="X381" s="141">
        <f t="shared" si="163"/>
        <v>0</v>
      </c>
      <c r="Y381" s="141">
        <f t="shared" si="165"/>
        <v>0</v>
      </c>
      <c r="Z381" s="141">
        <f t="shared" si="164"/>
        <v>0</v>
      </c>
    </row>
    <row r="382" spans="1:26" x14ac:dyDescent="0.2">
      <c r="A382" s="3" t="s">
        <v>23</v>
      </c>
      <c r="B382" s="188" t="s">
        <v>5</v>
      </c>
      <c r="C382" s="189"/>
      <c r="D382" s="190"/>
      <c r="E382" s="62">
        <f t="shared" ref="E382:K382" si="183">SUM(E381)</f>
        <v>5417.59</v>
      </c>
      <c r="F382" s="62">
        <f t="shared" ref="F382" si="184">SUM(F381)</f>
        <v>4067.9500000000003</v>
      </c>
      <c r="G382" s="62">
        <f t="shared" si="183"/>
        <v>0</v>
      </c>
      <c r="H382" s="62">
        <f t="shared" si="183"/>
        <v>681.35</v>
      </c>
      <c r="I382" s="104">
        <f t="shared" si="183"/>
        <v>0</v>
      </c>
      <c r="J382" s="22">
        <f>SUM(G382:I382)</f>
        <v>681.35</v>
      </c>
      <c r="K382" s="62">
        <f t="shared" si="183"/>
        <v>1599.35</v>
      </c>
      <c r="L382" s="123">
        <f t="shared" si="181"/>
        <v>234.73251632787844</v>
      </c>
      <c r="M382" s="141">
        <f t="shared" si="167"/>
        <v>5417.59</v>
      </c>
      <c r="N382" s="141">
        <f t="shared" si="168"/>
        <v>4067.9500000000003</v>
      </c>
      <c r="O382" s="141">
        <f t="shared" si="162"/>
        <v>0</v>
      </c>
      <c r="P382" s="141">
        <f t="shared" si="171"/>
        <v>0</v>
      </c>
      <c r="Q382" s="141">
        <f t="shared" si="178"/>
        <v>0</v>
      </c>
      <c r="R382" s="141">
        <f t="shared" si="177"/>
        <v>0</v>
      </c>
      <c r="S382" s="141">
        <f t="shared" si="182"/>
        <v>0</v>
      </c>
      <c r="T382" s="141">
        <f t="shared" si="175"/>
        <v>0</v>
      </c>
      <c r="U382" s="141">
        <f t="shared" si="176"/>
        <v>681.35</v>
      </c>
      <c r="V382" s="141">
        <f t="shared" si="166"/>
        <v>0</v>
      </c>
      <c r="W382" s="141">
        <f t="shared" si="172"/>
        <v>1599.35</v>
      </c>
      <c r="X382" s="141">
        <f t="shared" si="163"/>
        <v>0</v>
      </c>
      <c r="Y382" s="141">
        <f t="shared" si="165"/>
        <v>681.35</v>
      </c>
      <c r="Z382" s="141">
        <f t="shared" si="164"/>
        <v>0</v>
      </c>
    </row>
    <row r="383" spans="1:26" x14ac:dyDescent="0.2">
      <c r="A383" s="204" t="s">
        <v>167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3"/>
      <c r="M383" s="141">
        <f t="shared" si="167"/>
        <v>0</v>
      </c>
      <c r="N383" s="141">
        <f t="shared" si="168"/>
        <v>0</v>
      </c>
      <c r="O383" s="141">
        <f t="shared" si="162"/>
        <v>0</v>
      </c>
      <c r="P383" s="141">
        <f t="shared" ref="P383:P410" si="185">IF(B383="Bežný rozpočet",G383,0)</f>
        <v>0</v>
      </c>
      <c r="Q383" s="141">
        <f t="shared" si="178"/>
        <v>0</v>
      </c>
      <c r="R383" s="141">
        <f t="shared" si="177"/>
        <v>0</v>
      </c>
      <c r="S383" s="141">
        <f t="shared" si="182"/>
        <v>0</v>
      </c>
      <c r="T383" s="141">
        <f t="shared" si="175"/>
        <v>0</v>
      </c>
      <c r="U383" s="141">
        <f t="shared" si="176"/>
        <v>0</v>
      </c>
      <c r="V383" s="141">
        <f t="shared" si="166"/>
        <v>0</v>
      </c>
      <c r="W383" s="141">
        <f t="shared" ref="W383:W410" si="186">IF(B383="Bežný rozpočet",K383,0)</f>
        <v>0</v>
      </c>
      <c r="X383" s="141">
        <f t="shared" si="163"/>
        <v>0</v>
      </c>
      <c r="Y383" s="141">
        <f t="shared" si="165"/>
        <v>0</v>
      </c>
      <c r="Z383" s="141">
        <f t="shared" si="164"/>
        <v>0</v>
      </c>
    </row>
    <row r="384" spans="1:26" x14ac:dyDescent="0.2">
      <c r="A384" s="16" t="s">
        <v>227</v>
      </c>
      <c r="B384" s="2">
        <v>41</v>
      </c>
      <c r="C384" s="2">
        <v>642</v>
      </c>
      <c r="D384" s="2" t="s">
        <v>54</v>
      </c>
      <c r="E384" s="22">
        <v>0</v>
      </c>
      <c r="F384" s="22">
        <v>121.68</v>
      </c>
      <c r="G384" s="22">
        <v>400</v>
      </c>
      <c r="H384" s="22">
        <v>400</v>
      </c>
      <c r="I384" s="22">
        <v>0</v>
      </c>
      <c r="J384" s="22">
        <f>SUM(H384:I384)</f>
        <v>400</v>
      </c>
      <c r="K384" s="22">
        <v>268.45999999999998</v>
      </c>
      <c r="L384" s="123">
        <f>vypocetPercent(J384,K384)</f>
        <v>67.114999999999995</v>
      </c>
      <c r="M384" s="141">
        <f t="shared" si="167"/>
        <v>0</v>
      </c>
      <c r="N384" s="141">
        <f t="shared" si="168"/>
        <v>0</v>
      </c>
      <c r="O384" s="141">
        <f t="shared" si="162"/>
        <v>0</v>
      </c>
      <c r="P384" s="141">
        <f t="shared" si="185"/>
        <v>0</v>
      </c>
      <c r="Q384" s="141">
        <f t="shared" si="178"/>
        <v>0</v>
      </c>
      <c r="R384" s="141">
        <f t="shared" si="177"/>
        <v>0</v>
      </c>
      <c r="S384" s="141">
        <f t="shared" si="182"/>
        <v>0</v>
      </c>
      <c r="T384" s="141">
        <f t="shared" si="175"/>
        <v>0</v>
      </c>
      <c r="U384" s="141">
        <f t="shared" si="176"/>
        <v>0</v>
      </c>
      <c r="V384" s="141">
        <f t="shared" si="166"/>
        <v>0</v>
      </c>
      <c r="W384" s="141">
        <f t="shared" si="186"/>
        <v>0</v>
      </c>
      <c r="X384" s="141">
        <f t="shared" si="163"/>
        <v>0</v>
      </c>
      <c r="Y384" s="141">
        <f t="shared" si="165"/>
        <v>0</v>
      </c>
      <c r="Z384" s="141">
        <f t="shared" si="164"/>
        <v>0</v>
      </c>
    </row>
    <row r="385" spans="1:26" x14ac:dyDescent="0.2">
      <c r="A385" s="98" t="s">
        <v>227</v>
      </c>
      <c r="B385" s="188" t="s">
        <v>5</v>
      </c>
      <c r="C385" s="189"/>
      <c r="D385" s="190"/>
      <c r="E385" s="30">
        <f>SUM(E384:E384)</f>
        <v>0</v>
      </c>
      <c r="F385" s="106">
        <f>SUM(F384:F384)</f>
        <v>121.68</v>
      </c>
      <c r="G385" s="30">
        <f>SUM(G384:G384)</f>
        <v>400</v>
      </c>
      <c r="H385" s="30">
        <f>SUM(H384:H384)</f>
        <v>400</v>
      </c>
      <c r="I385" s="30">
        <f>SUM(I384:I384)</f>
        <v>0</v>
      </c>
      <c r="J385" s="106">
        <f>SUM(H385:I385)</f>
        <v>400</v>
      </c>
      <c r="K385" s="106">
        <f>SUM(K384:K384)</f>
        <v>268.45999999999998</v>
      </c>
      <c r="L385" s="123">
        <f>vypocetPercent(J385,K385)</f>
        <v>67.114999999999995</v>
      </c>
      <c r="M385" s="141">
        <f t="shared" si="167"/>
        <v>0</v>
      </c>
      <c r="N385" s="141">
        <f t="shared" si="168"/>
        <v>121.68</v>
      </c>
      <c r="O385" s="141">
        <f t="shared" si="162"/>
        <v>0</v>
      </c>
      <c r="P385" s="141">
        <f t="shared" si="185"/>
        <v>400</v>
      </c>
      <c r="Q385" s="141">
        <f t="shared" si="178"/>
        <v>0</v>
      </c>
      <c r="R385" s="141">
        <f t="shared" si="177"/>
        <v>0</v>
      </c>
      <c r="S385" s="141">
        <f t="shared" si="182"/>
        <v>0</v>
      </c>
      <c r="T385" s="141">
        <f t="shared" si="175"/>
        <v>0</v>
      </c>
      <c r="U385" s="141">
        <f t="shared" si="176"/>
        <v>400</v>
      </c>
      <c r="V385" s="141">
        <f t="shared" si="166"/>
        <v>0</v>
      </c>
      <c r="W385" s="141">
        <f t="shared" si="186"/>
        <v>268.45999999999998</v>
      </c>
      <c r="X385" s="141">
        <f t="shared" si="163"/>
        <v>0</v>
      </c>
      <c r="Y385" s="141">
        <f t="shared" si="165"/>
        <v>400</v>
      </c>
      <c r="Z385" s="141">
        <f t="shared" si="164"/>
        <v>0</v>
      </c>
    </row>
    <row r="386" spans="1:26" x14ac:dyDescent="0.2">
      <c r="A386" s="204" t="s">
        <v>225</v>
      </c>
      <c r="B386" s="192"/>
      <c r="C386" s="192"/>
      <c r="D386" s="192"/>
      <c r="E386" s="192"/>
      <c r="F386" s="192"/>
      <c r="G386" s="192"/>
      <c r="H386" s="192"/>
      <c r="I386" s="192"/>
      <c r="J386" s="205"/>
      <c r="K386" s="205"/>
      <c r="L386" s="206"/>
      <c r="M386" s="141">
        <f t="shared" si="167"/>
        <v>0</v>
      </c>
      <c r="N386" s="141">
        <f t="shared" si="168"/>
        <v>0</v>
      </c>
      <c r="O386" s="141">
        <f t="shared" si="162"/>
        <v>0</v>
      </c>
      <c r="P386" s="141">
        <f t="shared" si="185"/>
        <v>0</v>
      </c>
      <c r="Q386" s="141">
        <f t="shared" si="178"/>
        <v>0</v>
      </c>
      <c r="R386" s="141">
        <f t="shared" si="177"/>
        <v>0</v>
      </c>
      <c r="S386" s="141">
        <f t="shared" si="182"/>
        <v>0</v>
      </c>
      <c r="T386" s="141">
        <f t="shared" si="175"/>
        <v>0</v>
      </c>
      <c r="U386" s="141">
        <f t="shared" si="176"/>
        <v>0</v>
      </c>
      <c r="V386" s="141">
        <f t="shared" si="166"/>
        <v>0</v>
      </c>
      <c r="W386" s="141">
        <f t="shared" si="186"/>
        <v>0</v>
      </c>
      <c r="X386" s="141">
        <f t="shared" si="163"/>
        <v>0</v>
      </c>
      <c r="Y386" s="141">
        <f t="shared" si="165"/>
        <v>0</v>
      </c>
      <c r="Z386" s="141">
        <f t="shared" si="164"/>
        <v>0</v>
      </c>
    </row>
    <row r="387" spans="1:26" x14ac:dyDescent="0.2">
      <c r="A387" s="2" t="s">
        <v>25</v>
      </c>
      <c r="B387" s="2">
        <v>111</v>
      </c>
      <c r="C387" s="2">
        <v>642</v>
      </c>
      <c r="D387" s="2" t="s">
        <v>46</v>
      </c>
      <c r="E387" s="22">
        <v>291.60000000000002</v>
      </c>
      <c r="F387" s="22">
        <v>302.39999999999998</v>
      </c>
      <c r="G387" s="22">
        <v>0</v>
      </c>
      <c r="H387" s="22">
        <v>29854.799999999999</v>
      </c>
      <c r="I387" s="37">
        <v>0</v>
      </c>
      <c r="J387" s="22">
        <f>SUM(H387:I387)</f>
        <v>29854.799999999999</v>
      </c>
      <c r="K387" s="22">
        <v>0</v>
      </c>
      <c r="L387" s="123">
        <f>vypocetPercent(J387,K387)</f>
        <v>0</v>
      </c>
      <c r="M387" s="141">
        <f t="shared" si="167"/>
        <v>0</v>
      </c>
      <c r="N387" s="141">
        <f t="shared" si="168"/>
        <v>0</v>
      </c>
      <c r="O387" s="141">
        <f t="shared" si="162"/>
        <v>0</v>
      </c>
      <c r="P387" s="141">
        <f t="shared" si="185"/>
        <v>0</v>
      </c>
      <c r="Q387" s="141">
        <f t="shared" si="178"/>
        <v>0</v>
      </c>
      <c r="R387" s="141">
        <f t="shared" si="177"/>
        <v>0</v>
      </c>
      <c r="S387" s="141">
        <f t="shared" si="182"/>
        <v>0</v>
      </c>
      <c r="T387" s="141">
        <f t="shared" si="175"/>
        <v>0</v>
      </c>
      <c r="U387" s="141">
        <f t="shared" si="176"/>
        <v>0</v>
      </c>
      <c r="V387" s="141">
        <f t="shared" si="166"/>
        <v>0</v>
      </c>
      <c r="W387" s="141">
        <f t="shared" si="186"/>
        <v>0</v>
      </c>
      <c r="X387" s="141">
        <f t="shared" si="163"/>
        <v>0</v>
      </c>
      <c r="Y387" s="141">
        <f t="shared" si="165"/>
        <v>0</v>
      </c>
      <c r="Z387" s="141">
        <f t="shared" si="164"/>
        <v>0</v>
      </c>
    </row>
    <row r="388" spans="1:26" x14ac:dyDescent="0.2">
      <c r="A388" s="2" t="s">
        <v>25</v>
      </c>
      <c r="B388" s="16" t="s">
        <v>262</v>
      </c>
      <c r="C388" s="2">
        <v>633</v>
      </c>
      <c r="D388" s="16" t="s">
        <v>266</v>
      </c>
      <c r="E388" s="22">
        <v>0</v>
      </c>
      <c r="F388" s="22">
        <v>76.8</v>
      </c>
      <c r="G388" s="22">
        <v>0</v>
      </c>
      <c r="H388" s="22">
        <v>0</v>
      </c>
      <c r="I388" s="37">
        <v>0</v>
      </c>
      <c r="J388" s="22">
        <f t="shared" ref="J388:J456" si="187">SUM(H388:I388)</f>
        <v>0</v>
      </c>
      <c r="K388" s="22">
        <v>0</v>
      </c>
      <c r="L388" s="123">
        <f t="shared" ref="L388:L460" si="188">vypocetPercent(J388,K388)</f>
        <v>0</v>
      </c>
      <c r="M388" s="141">
        <f t="shared" si="167"/>
        <v>0</v>
      </c>
      <c r="N388" s="141">
        <f t="shared" si="168"/>
        <v>0</v>
      </c>
      <c r="O388" s="141">
        <f t="shared" si="162"/>
        <v>0</v>
      </c>
      <c r="P388" s="141">
        <f t="shared" si="185"/>
        <v>0</v>
      </c>
      <c r="Q388" s="141">
        <f t="shared" si="178"/>
        <v>0</v>
      </c>
      <c r="R388" s="141">
        <f t="shared" si="177"/>
        <v>0</v>
      </c>
      <c r="S388" s="141">
        <f t="shared" si="182"/>
        <v>0</v>
      </c>
      <c r="T388" s="141">
        <f t="shared" si="175"/>
        <v>0</v>
      </c>
      <c r="U388" s="141">
        <f t="shared" si="176"/>
        <v>0</v>
      </c>
      <c r="V388" s="141">
        <f t="shared" si="166"/>
        <v>0</v>
      </c>
      <c r="W388" s="141">
        <f t="shared" si="186"/>
        <v>0</v>
      </c>
      <c r="X388" s="141">
        <f t="shared" si="163"/>
        <v>0</v>
      </c>
      <c r="Y388" s="141">
        <f t="shared" si="165"/>
        <v>0</v>
      </c>
      <c r="Z388" s="141">
        <f t="shared" si="164"/>
        <v>0</v>
      </c>
    </row>
    <row r="389" spans="1:26" x14ac:dyDescent="0.2">
      <c r="A389" s="2" t="s">
        <v>25</v>
      </c>
      <c r="B389" s="16" t="s">
        <v>262</v>
      </c>
      <c r="C389" s="2">
        <v>637</v>
      </c>
      <c r="D389" s="16" t="s">
        <v>267</v>
      </c>
      <c r="E389" s="22">
        <v>0</v>
      </c>
      <c r="F389" s="22">
        <v>20106</v>
      </c>
      <c r="G389" s="22">
        <v>0</v>
      </c>
      <c r="H389" s="22">
        <v>0</v>
      </c>
      <c r="I389" s="37">
        <v>0</v>
      </c>
      <c r="J389" s="22">
        <f t="shared" si="187"/>
        <v>0</v>
      </c>
      <c r="K389" s="22">
        <v>0</v>
      </c>
      <c r="L389" s="123">
        <f t="shared" si="188"/>
        <v>0</v>
      </c>
      <c r="M389" s="141">
        <f t="shared" si="167"/>
        <v>0</v>
      </c>
      <c r="N389" s="141">
        <f t="shared" si="168"/>
        <v>0</v>
      </c>
      <c r="O389" s="141">
        <f t="shared" si="162"/>
        <v>0</v>
      </c>
      <c r="P389" s="141">
        <f t="shared" si="185"/>
        <v>0</v>
      </c>
      <c r="Q389" s="141">
        <f t="shared" si="178"/>
        <v>0</v>
      </c>
      <c r="R389" s="141">
        <f t="shared" si="177"/>
        <v>0</v>
      </c>
      <c r="S389" s="141">
        <f t="shared" si="182"/>
        <v>0</v>
      </c>
      <c r="T389" s="141">
        <f t="shared" si="175"/>
        <v>0</v>
      </c>
      <c r="U389" s="141">
        <f t="shared" si="176"/>
        <v>0</v>
      </c>
      <c r="V389" s="141">
        <f t="shared" si="166"/>
        <v>0</v>
      </c>
      <c r="W389" s="141">
        <f t="shared" si="186"/>
        <v>0</v>
      </c>
      <c r="X389" s="141">
        <f t="shared" si="163"/>
        <v>0</v>
      </c>
      <c r="Y389" s="141">
        <f t="shared" si="165"/>
        <v>0</v>
      </c>
      <c r="Z389" s="141">
        <f t="shared" si="164"/>
        <v>0</v>
      </c>
    </row>
    <row r="390" spans="1:26" x14ac:dyDescent="0.2">
      <c r="A390" s="2" t="s">
        <v>25</v>
      </c>
      <c r="B390" s="146">
        <v>111</v>
      </c>
      <c r="C390" s="108">
        <v>637</v>
      </c>
      <c r="D390" s="16" t="s">
        <v>321</v>
      </c>
      <c r="E390" s="22">
        <v>0</v>
      </c>
      <c r="F390" s="22">
        <v>0</v>
      </c>
      <c r="G390" s="22">
        <v>0</v>
      </c>
      <c r="H390" s="22">
        <v>33027.599999999999</v>
      </c>
      <c r="I390" s="37">
        <v>0</v>
      </c>
      <c r="J390" s="22">
        <f t="shared" si="187"/>
        <v>33027.599999999999</v>
      </c>
      <c r="K390" s="22">
        <v>33027.599999999999</v>
      </c>
      <c r="L390" s="123">
        <f t="shared" si="188"/>
        <v>100</v>
      </c>
      <c r="M390" s="141">
        <f t="shared" si="167"/>
        <v>0</v>
      </c>
      <c r="N390" s="141">
        <f t="shared" si="168"/>
        <v>0</v>
      </c>
      <c r="O390" s="141">
        <f t="shared" si="162"/>
        <v>0</v>
      </c>
      <c r="P390" s="141">
        <f t="shared" si="185"/>
        <v>0</v>
      </c>
      <c r="Q390" s="141">
        <f t="shared" si="178"/>
        <v>0</v>
      </c>
      <c r="R390" s="141">
        <f t="shared" si="177"/>
        <v>0</v>
      </c>
      <c r="S390" s="141">
        <f t="shared" si="182"/>
        <v>0</v>
      </c>
      <c r="T390" s="141">
        <f t="shared" si="175"/>
        <v>0</v>
      </c>
      <c r="U390" s="141">
        <f t="shared" si="176"/>
        <v>0</v>
      </c>
      <c r="V390" s="141">
        <f t="shared" si="166"/>
        <v>0</v>
      </c>
      <c r="W390" s="141">
        <f t="shared" si="186"/>
        <v>0</v>
      </c>
      <c r="X390" s="141">
        <f t="shared" si="163"/>
        <v>0</v>
      </c>
      <c r="Y390" s="141">
        <f t="shared" si="165"/>
        <v>0</v>
      </c>
      <c r="Z390" s="141">
        <f t="shared" si="164"/>
        <v>0</v>
      </c>
    </row>
    <row r="391" spans="1:26" x14ac:dyDescent="0.2">
      <c r="A391" s="2" t="s">
        <v>25</v>
      </c>
      <c r="B391" s="16" t="s">
        <v>320</v>
      </c>
      <c r="C391" s="2">
        <v>620</v>
      </c>
      <c r="D391" s="16" t="s">
        <v>286</v>
      </c>
      <c r="E391" s="22">
        <v>0</v>
      </c>
      <c r="F391" s="22">
        <v>0</v>
      </c>
      <c r="G391" s="22">
        <v>0</v>
      </c>
      <c r="H391" s="22">
        <v>1489</v>
      </c>
      <c r="I391" s="37">
        <v>0</v>
      </c>
      <c r="J391" s="22">
        <f t="shared" si="187"/>
        <v>1489</v>
      </c>
      <c r="K391" s="22">
        <v>1489</v>
      </c>
      <c r="L391" s="123">
        <f t="shared" si="188"/>
        <v>100</v>
      </c>
      <c r="M391" s="141">
        <f t="shared" si="167"/>
        <v>0</v>
      </c>
      <c r="N391" s="141">
        <f t="shared" si="168"/>
        <v>0</v>
      </c>
      <c r="O391" s="141">
        <f t="shared" si="162"/>
        <v>0</v>
      </c>
      <c r="P391" s="141">
        <f t="shared" si="185"/>
        <v>0</v>
      </c>
      <c r="Q391" s="141">
        <f t="shared" si="178"/>
        <v>0</v>
      </c>
      <c r="R391" s="141">
        <f t="shared" si="177"/>
        <v>0</v>
      </c>
      <c r="S391" s="141">
        <f t="shared" si="182"/>
        <v>0</v>
      </c>
      <c r="T391" s="141">
        <f t="shared" si="175"/>
        <v>0</v>
      </c>
      <c r="U391" s="141">
        <f t="shared" si="176"/>
        <v>0</v>
      </c>
      <c r="V391" s="141">
        <f t="shared" si="166"/>
        <v>0</v>
      </c>
      <c r="W391" s="141">
        <f t="shared" si="186"/>
        <v>0</v>
      </c>
      <c r="X391" s="141">
        <f t="shared" si="163"/>
        <v>0</v>
      </c>
      <c r="Y391" s="141">
        <f t="shared" si="165"/>
        <v>0</v>
      </c>
      <c r="Z391" s="141">
        <f t="shared" si="164"/>
        <v>0</v>
      </c>
    </row>
    <row r="392" spans="1:26" x14ac:dyDescent="0.2">
      <c r="A392" s="2" t="s">
        <v>25</v>
      </c>
      <c r="B392" s="16" t="s">
        <v>320</v>
      </c>
      <c r="C392" s="143">
        <v>637</v>
      </c>
      <c r="D392" s="16" t="s">
        <v>271</v>
      </c>
      <c r="E392" s="22">
        <v>0</v>
      </c>
      <c r="F392" s="22">
        <v>0</v>
      </c>
      <c r="G392" s="22">
        <v>0</v>
      </c>
      <c r="H392" s="22">
        <v>3318</v>
      </c>
      <c r="I392" s="37">
        <v>0</v>
      </c>
      <c r="J392" s="22">
        <f t="shared" si="187"/>
        <v>3318</v>
      </c>
      <c r="K392" s="22">
        <v>3318</v>
      </c>
      <c r="L392" s="123">
        <f t="shared" si="188"/>
        <v>100</v>
      </c>
      <c r="M392" s="141">
        <f t="shared" si="167"/>
        <v>0</v>
      </c>
      <c r="N392" s="141">
        <f t="shared" si="168"/>
        <v>0</v>
      </c>
      <c r="O392" s="141">
        <f t="shared" si="162"/>
        <v>0</v>
      </c>
      <c r="P392" s="141">
        <f t="shared" si="185"/>
        <v>0</v>
      </c>
      <c r="Q392" s="141">
        <f t="shared" si="178"/>
        <v>0</v>
      </c>
      <c r="R392" s="141">
        <f t="shared" si="177"/>
        <v>0</v>
      </c>
      <c r="S392" s="141">
        <f t="shared" si="182"/>
        <v>0</v>
      </c>
      <c r="T392" s="141">
        <f t="shared" si="175"/>
        <v>0</v>
      </c>
      <c r="U392" s="141">
        <f t="shared" si="176"/>
        <v>0</v>
      </c>
      <c r="V392" s="141">
        <f t="shared" si="166"/>
        <v>0</v>
      </c>
      <c r="W392" s="141">
        <f t="shared" si="186"/>
        <v>0</v>
      </c>
      <c r="X392" s="141">
        <f t="shared" si="163"/>
        <v>0</v>
      </c>
      <c r="Y392" s="141">
        <f t="shared" si="165"/>
        <v>0</v>
      </c>
      <c r="Z392" s="141">
        <f t="shared" ref="Z392:Z453" si="189">IF(B392="Kapitálový rozpočet",J392,0)</f>
        <v>0</v>
      </c>
    </row>
    <row r="393" spans="1:26" x14ac:dyDescent="0.2">
      <c r="A393" s="2" t="s">
        <v>25</v>
      </c>
      <c r="B393" s="2">
        <v>111</v>
      </c>
      <c r="C393" s="2">
        <v>610</v>
      </c>
      <c r="D393" s="16" t="s">
        <v>97</v>
      </c>
      <c r="E393" s="37">
        <v>809.84</v>
      </c>
      <c r="F393" s="53">
        <v>180</v>
      </c>
      <c r="G393" s="53">
        <v>0</v>
      </c>
      <c r="H393" s="53">
        <v>0</v>
      </c>
      <c r="I393" s="37">
        <v>0</v>
      </c>
      <c r="J393" s="22">
        <f t="shared" si="187"/>
        <v>0</v>
      </c>
      <c r="K393" s="53">
        <v>0</v>
      </c>
      <c r="L393" s="123">
        <f t="shared" si="188"/>
        <v>0</v>
      </c>
      <c r="M393" s="141">
        <f t="shared" si="167"/>
        <v>0</v>
      </c>
      <c r="N393" s="141">
        <f t="shared" si="168"/>
        <v>0</v>
      </c>
      <c r="O393" s="141">
        <f t="shared" ref="O393:O453" si="190">IF(B393="Kapitálový rozpočet",G393,0)</f>
        <v>0</v>
      </c>
      <c r="P393" s="141">
        <f t="shared" si="185"/>
        <v>0</v>
      </c>
      <c r="Q393" s="141">
        <f t="shared" si="178"/>
        <v>0</v>
      </c>
      <c r="R393" s="141">
        <f t="shared" si="177"/>
        <v>0</v>
      </c>
      <c r="S393" s="141">
        <f t="shared" si="182"/>
        <v>0</v>
      </c>
      <c r="T393" s="141">
        <f t="shared" si="175"/>
        <v>0</v>
      </c>
      <c r="U393" s="141">
        <f t="shared" si="176"/>
        <v>0</v>
      </c>
      <c r="V393" s="141">
        <f t="shared" si="166"/>
        <v>0</v>
      </c>
      <c r="W393" s="141">
        <f t="shared" si="186"/>
        <v>0</v>
      </c>
      <c r="X393" s="141">
        <f t="shared" ref="X393:X453" si="191">IF(B393="Kapitálový rozpočet",K393,0)</f>
        <v>0</v>
      </c>
      <c r="Y393" s="141">
        <f t="shared" ref="Y393:Y453" si="192">IF(B393="Bežný rozpočet",H393,0)</f>
        <v>0</v>
      </c>
      <c r="Z393" s="141">
        <f t="shared" si="189"/>
        <v>0</v>
      </c>
    </row>
    <row r="394" spans="1:26" x14ac:dyDescent="0.2">
      <c r="A394" s="2" t="s">
        <v>25</v>
      </c>
      <c r="B394" s="2">
        <v>111</v>
      </c>
      <c r="C394" s="2">
        <v>620</v>
      </c>
      <c r="D394" s="16" t="s">
        <v>96</v>
      </c>
      <c r="E394" s="37">
        <v>300.74</v>
      </c>
      <c r="F394" s="52">
        <v>151.63999999999999</v>
      </c>
      <c r="G394" s="52">
        <v>0</v>
      </c>
      <c r="H394" s="53">
        <v>0</v>
      </c>
      <c r="I394" s="37">
        <v>0</v>
      </c>
      <c r="J394" s="22">
        <f t="shared" si="187"/>
        <v>0</v>
      </c>
      <c r="K394" s="52">
        <v>0</v>
      </c>
      <c r="L394" s="123">
        <f t="shared" si="188"/>
        <v>0</v>
      </c>
      <c r="M394" s="141">
        <f t="shared" si="167"/>
        <v>0</v>
      </c>
      <c r="N394" s="141">
        <f t="shared" si="168"/>
        <v>0</v>
      </c>
      <c r="O394" s="141">
        <f t="shared" si="190"/>
        <v>0</v>
      </c>
      <c r="P394" s="141">
        <f t="shared" si="185"/>
        <v>0</v>
      </c>
      <c r="Q394" s="141">
        <f t="shared" si="178"/>
        <v>0</v>
      </c>
      <c r="R394" s="141">
        <f t="shared" si="177"/>
        <v>0</v>
      </c>
      <c r="S394" s="141">
        <f t="shared" si="182"/>
        <v>0</v>
      </c>
      <c r="T394" s="141">
        <f t="shared" si="175"/>
        <v>0</v>
      </c>
      <c r="U394" s="141">
        <f t="shared" si="176"/>
        <v>0</v>
      </c>
      <c r="V394" s="141">
        <f t="shared" si="166"/>
        <v>0</v>
      </c>
      <c r="W394" s="141">
        <f t="shared" si="186"/>
        <v>0</v>
      </c>
      <c r="X394" s="141">
        <f t="shared" si="191"/>
        <v>0</v>
      </c>
      <c r="Y394" s="141">
        <f t="shared" si="192"/>
        <v>0</v>
      </c>
      <c r="Z394" s="141">
        <f t="shared" si="189"/>
        <v>0</v>
      </c>
    </row>
    <row r="395" spans="1:26" x14ac:dyDescent="0.2">
      <c r="A395" s="2" t="s">
        <v>25</v>
      </c>
      <c r="B395" s="2">
        <v>111</v>
      </c>
      <c r="C395" s="2">
        <v>631</v>
      </c>
      <c r="D395" s="16" t="s">
        <v>34</v>
      </c>
      <c r="E395" s="37">
        <v>0</v>
      </c>
      <c r="F395" s="53">
        <v>10</v>
      </c>
      <c r="G395" s="53">
        <v>0</v>
      </c>
      <c r="H395" s="53">
        <v>0</v>
      </c>
      <c r="I395" s="37">
        <v>0</v>
      </c>
      <c r="J395" s="22">
        <f t="shared" si="187"/>
        <v>0</v>
      </c>
      <c r="K395" s="53">
        <v>0</v>
      </c>
      <c r="L395" s="123">
        <f t="shared" si="188"/>
        <v>0</v>
      </c>
      <c r="M395" s="141">
        <f t="shared" si="167"/>
        <v>0</v>
      </c>
      <c r="N395" s="141">
        <f t="shared" si="168"/>
        <v>0</v>
      </c>
      <c r="O395" s="141">
        <f t="shared" si="190"/>
        <v>0</v>
      </c>
      <c r="P395" s="141">
        <f t="shared" si="185"/>
        <v>0</v>
      </c>
      <c r="Q395" s="141">
        <f t="shared" si="178"/>
        <v>0</v>
      </c>
      <c r="R395" s="141">
        <f t="shared" si="177"/>
        <v>0</v>
      </c>
      <c r="S395" s="141">
        <f t="shared" si="182"/>
        <v>0</v>
      </c>
      <c r="T395" s="141">
        <f t="shared" si="175"/>
        <v>0</v>
      </c>
      <c r="U395" s="141">
        <f t="shared" si="176"/>
        <v>0</v>
      </c>
      <c r="V395" s="141">
        <f t="shared" ref="V395:V453" si="193">IF(B395="Kapitálový rozpočet",H395,0)</f>
        <v>0</v>
      </c>
      <c r="W395" s="141">
        <f t="shared" si="186"/>
        <v>0</v>
      </c>
      <c r="X395" s="141">
        <f t="shared" si="191"/>
        <v>0</v>
      </c>
      <c r="Y395" s="141">
        <f t="shared" si="192"/>
        <v>0</v>
      </c>
      <c r="Z395" s="141">
        <f t="shared" si="189"/>
        <v>0</v>
      </c>
    </row>
    <row r="396" spans="1:26" x14ac:dyDescent="0.2">
      <c r="A396" s="2" t="s">
        <v>25</v>
      </c>
      <c r="B396" s="2">
        <v>111</v>
      </c>
      <c r="C396" s="2">
        <v>632</v>
      </c>
      <c r="D396" s="16" t="s">
        <v>98</v>
      </c>
      <c r="E396" s="37">
        <v>72.849999999999994</v>
      </c>
      <c r="F396" s="53">
        <v>137.55000000000001</v>
      </c>
      <c r="G396" s="53">
        <v>0</v>
      </c>
      <c r="H396" s="53">
        <v>0</v>
      </c>
      <c r="I396" s="37">
        <v>0</v>
      </c>
      <c r="J396" s="22">
        <f t="shared" si="187"/>
        <v>0</v>
      </c>
      <c r="K396" s="53">
        <v>0</v>
      </c>
      <c r="L396" s="123">
        <f t="shared" si="188"/>
        <v>0</v>
      </c>
      <c r="M396" s="141">
        <f t="shared" si="167"/>
        <v>0</v>
      </c>
      <c r="N396" s="141">
        <f t="shared" si="168"/>
        <v>0</v>
      </c>
      <c r="O396" s="141">
        <f t="shared" si="190"/>
        <v>0</v>
      </c>
      <c r="P396" s="141">
        <f t="shared" si="185"/>
        <v>0</v>
      </c>
      <c r="Q396" s="141">
        <f t="shared" si="178"/>
        <v>0</v>
      </c>
      <c r="R396" s="141">
        <f t="shared" si="177"/>
        <v>0</v>
      </c>
      <c r="S396" s="141">
        <f t="shared" si="182"/>
        <v>0</v>
      </c>
      <c r="T396" s="141">
        <f t="shared" si="175"/>
        <v>0</v>
      </c>
      <c r="U396" s="141">
        <f t="shared" si="176"/>
        <v>0</v>
      </c>
      <c r="V396" s="141">
        <f t="shared" si="193"/>
        <v>0</v>
      </c>
      <c r="W396" s="141">
        <f t="shared" si="186"/>
        <v>0</v>
      </c>
      <c r="X396" s="141">
        <f t="shared" si="191"/>
        <v>0</v>
      </c>
      <c r="Y396" s="141">
        <f t="shared" si="192"/>
        <v>0</v>
      </c>
      <c r="Z396" s="141">
        <f t="shared" si="189"/>
        <v>0</v>
      </c>
    </row>
    <row r="397" spans="1:26" x14ac:dyDescent="0.2">
      <c r="A397" s="2" t="s">
        <v>25</v>
      </c>
      <c r="B397" s="2">
        <v>111</v>
      </c>
      <c r="C397" s="2">
        <v>633</v>
      </c>
      <c r="D397" s="16" t="s">
        <v>99</v>
      </c>
      <c r="E397" s="37">
        <v>566.16</v>
      </c>
      <c r="F397" s="53">
        <v>145.69999999999999</v>
      </c>
      <c r="G397" s="53">
        <v>0</v>
      </c>
      <c r="H397" s="53">
        <v>0</v>
      </c>
      <c r="I397" s="37">
        <v>0</v>
      </c>
      <c r="J397" s="22">
        <f t="shared" si="187"/>
        <v>0</v>
      </c>
      <c r="K397" s="53">
        <v>0</v>
      </c>
      <c r="L397" s="123">
        <f t="shared" si="188"/>
        <v>0</v>
      </c>
      <c r="M397" s="141">
        <f t="shared" si="167"/>
        <v>0</v>
      </c>
      <c r="N397" s="141">
        <f t="shared" si="168"/>
        <v>0</v>
      </c>
      <c r="O397" s="141">
        <f t="shared" si="190"/>
        <v>0</v>
      </c>
      <c r="P397" s="141">
        <f t="shared" si="185"/>
        <v>0</v>
      </c>
      <c r="Q397" s="141">
        <f t="shared" si="178"/>
        <v>0</v>
      </c>
      <c r="R397" s="141">
        <f t="shared" si="177"/>
        <v>0</v>
      </c>
      <c r="S397" s="141">
        <f t="shared" si="182"/>
        <v>0</v>
      </c>
      <c r="T397" s="141">
        <f t="shared" si="175"/>
        <v>0</v>
      </c>
      <c r="U397" s="141">
        <f t="shared" si="176"/>
        <v>0</v>
      </c>
      <c r="V397" s="141">
        <f t="shared" si="193"/>
        <v>0</v>
      </c>
      <c r="W397" s="141">
        <f t="shared" si="186"/>
        <v>0</v>
      </c>
      <c r="X397" s="141">
        <f t="shared" si="191"/>
        <v>0</v>
      </c>
      <c r="Y397" s="141">
        <f t="shared" si="192"/>
        <v>0</v>
      </c>
      <c r="Z397" s="141">
        <f t="shared" si="189"/>
        <v>0</v>
      </c>
    </row>
    <row r="398" spans="1:26" x14ac:dyDescent="0.2">
      <c r="A398" s="2" t="s">
        <v>25</v>
      </c>
      <c r="B398" s="2">
        <v>111</v>
      </c>
      <c r="C398" s="2">
        <v>610</v>
      </c>
      <c r="D398" s="16" t="s">
        <v>284</v>
      </c>
      <c r="E398" s="37">
        <v>0</v>
      </c>
      <c r="F398" s="53">
        <v>2100</v>
      </c>
      <c r="G398" s="53">
        <v>0</v>
      </c>
      <c r="H398" s="53">
        <v>3200</v>
      </c>
      <c r="I398" s="37">
        <v>0</v>
      </c>
      <c r="J398" s="22">
        <f t="shared" si="187"/>
        <v>3200</v>
      </c>
      <c r="K398" s="53">
        <v>4500</v>
      </c>
      <c r="L398" s="123">
        <f t="shared" si="188"/>
        <v>140.625</v>
      </c>
      <c r="M398" s="141">
        <f t="shared" si="167"/>
        <v>0</v>
      </c>
      <c r="N398" s="141">
        <f t="shared" si="168"/>
        <v>0</v>
      </c>
      <c r="O398" s="141">
        <f t="shared" si="190"/>
        <v>0</v>
      </c>
      <c r="P398" s="141">
        <f t="shared" si="185"/>
        <v>0</v>
      </c>
      <c r="Q398" s="141">
        <f t="shared" si="178"/>
        <v>0</v>
      </c>
      <c r="R398" s="141">
        <f t="shared" si="177"/>
        <v>0</v>
      </c>
      <c r="S398" s="141">
        <f t="shared" si="182"/>
        <v>0</v>
      </c>
      <c r="T398" s="141">
        <f t="shared" si="175"/>
        <v>0</v>
      </c>
      <c r="U398" s="141">
        <f t="shared" si="176"/>
        <v>0</v>
      </c>
      <c r="V398" s="141">
        <f t="shared" si="193"/>
        <v>0</v>
      </c>
      <c r="W398" s="141">
        <f t="shared" si="186"/>
        <v>0</v>
      </c>
      <c r="X398" s="141">
        <f t="shared" si="191"/>
        <v>0</v>
      </c>
      <c r="Y398" s="141">
        <f t="shared" si="192"/>
        <v>0</v>
      </c>
      <c r="Z398" s="141">
        <f t="shared" si="189"/>
        <v>0</v>
      </c>
    </row>
    <row r="399" spans="1:26" x14ac:dyDescent="0.2">
      <c r="A399" s="2" t="s">
        <v>25</v>
      </c>
      <c r="B399" s="2">
        <v>111</v>
      </c>
      <c r="C399" s="2">
        <v>620</v>
      </c>
      <c r="D399" s="16" t="s">
        <v>285</v>
      </c>
      <c r="E399" s="37">
        <v>0</v>
      </c>
      <c r="F399" s="53">
        <v>734</v>
      </c>
      <c r="G399" s="53">
        <v>0</v>
      </c>
      <c r="H399" s="53">
        <v>1118.4000000000001</v>
      </c>
      <c r="I399" s="37">
        <v>0</v>
      </c>
      <c r="J399" s="22">
        <f t="shared" si="187"/>
        <v>1118.4000000000001</v>
      </c>
      <c r="K399" s="53">
        <v>1572.75</v>
      </c>
      <c r="L399" s="123">
        <f t="shared" si="188"/>
        <v>140.625</v>
      </c>
      <c r="M399" s="141">
        <f t="shared" si="167"/>
        <v>0</v>
      </c>
      <c r="N399" s="141">
        <f t="shared" si="168"/>
        <v>0</v>
      </c>
      <c r="O399" s="141">
        <f t="shared" si="190"/>
        <v>0</v>
      </c>
      <c r="P399" s="141">
        <f t="shared" si="185"/>
        <v>0</v>
      </c>
      <c r="Q399" s="141">
        <f t="shared" si="178"/>
        <v>0</v>
      </c>
      <c r="R399" s="141">
        <f t="shared" si="177"/>
        <v>0</v>
      </c>
      <c r="S399" s="141">
        <f t="shared" si="182"/>
        <v>0</v>
      </c>
      <c r="T399" s="141">
        <f t="shared" si="175"/>
        <v>0</v>
      </c>
      <c r="U399" s="141">
        <f t="shared" si="176"/>
        <v>0</v>
      </c>
      <c r="V399" s="141">
        <f t="shared" si="193"/>
        <v>0</v>
      </c>
      <c r="W399" s="141">
        <f t="shared" si="186"/>
        <v>0</v>
      </c>
      <c r="X399" s="141">
        <f t="shared" si="191"/>
        <v>0</v>
      </c>
      <c r="Y399" s="141">
        <f t="shared" si="192"/>
        <v>0</v>
      </c>
      <c r="Z399" s="141">
        <f t="shared" si="189"/>
        <v>0</v>
      </c>
    </row>
    <row r="400" spans="1:26" x14ac:dyDescent="0.2">
      <c r="A400" s="2" t="s">
        <v>25</v>
      </c>
      <c r="B400" s="2">
        <v>111</v>
      </c>
      <c r="C400" s="2">
        <v>632</v>
      </c>
      <c r="D400" s="16" t="s">
        <v>322</v>
      </c>
      <c r="E400" s="37">
        <v>0</v>
      </c>
      <c r="F400" s="53">
        <v>0</v>
      </c>
      <c r="G400" s="53">
        <v>0</v>
      </c>
      <c r="H400" s="53">
        <v>1139.24</v>
      </c>
      <c r="I400" s="37">
        <v>0</v>
      </c>
      <c r="J400" s="22">
        <f t="shared" si="187"/>
        <v>1139.24</v>
      </c>
      <c r="K400" s="53">
        <v>5026.9799999999996</v>
      </c>
      <c r="L400" s="123">
        <f t="shared" si="188"/>
        <v>441.25732944770192</v>
      </c>
      <c r="M400" s="141">
        <f t="shared" si="167"/>
        <v>0</v>
      </c>
      <c r="N400" s="141">
        <f t="shared" si="168"/>
        <v>0</v>
      </c>
      <c r="O400" s="141">
        <f t="shared" si="190"/>
        <v>0</v>
      </c>
      <c r="P400" s="141">
        <f t="shared" si="185"/>
        <v>0</v>
      </c>
      <c r="Q400" s="141">
        <f t="shared" si="178"/>
        <v>0</v>
      </c>
      <c r="R400" s="141">
        <f t="shared" si="177"/>
        <v>0</v>
      </c>
      <c r="S400" s="141">
        <f t="shared" si="182"/>
        <v>0</v>
      </c>
      <c r="T400" s="141">
        <f t="shared" si="175"/>
        <v>0</v>
      </c>
      <c r="U400" s="141">
        <f t="shared" si="176"/>
        <v>0</v>
      </c>
      <c r="V400" s="141">
        <f t="shared" si="193"/>
        <v>0</v>
      </c>
      <c r="W400" s="141">
        <f t="shared" si="186"/>
        <v>0</v>
      </c>
      <c r="X400" s="141">
        <f t="shared" si="191"/>
        <v>0</v>
      </c>
      <c r="Y400" s="141">
        <f t="shared" si="192"/>
        <v>0</v>
      </c>
      <c r="Z400" s="141">
        <f t="shared" si="189"/>
        <v>0</v>
      </c>
    </row>
    <row r="401" spans="1:26" x14ac:dyDescent="0.2">
      <c r="A401" s="2" t="s">
        <v>25</v>
      </c>
      <c r="B401" s="2">
        <v>111</v>
      </c>
      <c r="C401" s="2">
        <v>633</v>
      </c>
      <c r="D401" s="16" t="s">
        <v>281</v>
      </c>
      <c r="E401" s="37">
        <v>0</v>
      </c>
      <c r="F401" s="53">
        <v>3681.75</v>
      </c>
      <c r="G401" s="53">
        <v>0</v>
      </c>
      <c r="H401" s="53">
        <v>25839.54</v>
      </c>
      <c r="I401" s="37">
        <v>0</v>
      </c>
      <c r="J401" s="22">
        <f t="shared" si="187"/>
        <v>25839.54</v>
      </c>
      <c r="K401" s="53">
        <v>23318.35</v>
      </c>
      <c r="L401" s="123">
        <f t="shared" si="188"/>
        <v>90.24289906089659</v>
      </c>
      <c r="M401" s="141">
        <f t="shared" si="167"/>
        <v>0</v>
      </c>
      <c r="N401" s="141">
        <f t="shared" si="168"/>
        <v>0</v>
      </c>
      <c r="O401" s="141">
        <f t="shared" si="190"/>
        <v>0</v>
      </c>
      <c r="P401" s="141">
        <f t="shared" si="185"/>
        <v>0</v>
      </c>
      <c r="Q401" s="141">
        <f t="shared" si="178"/>
        <v>0</v>
      </c>
      <c r="R401" s="141">
        <f t="shared" si="177"/>
        <v>0</v>
      </c>
      <c r="S401" s="141">
        <f t="shared" si="182"/>
        <v>0</v>
      </c>
      <c r="T401" s="141">
        <f t="shared" si="175"/>
        <v>0</v>
      </c>
      <c r="U401" s="141">
        <f t="shared" si="176"/>
        <v>0</v>
      </c>
      <c r="V401" s="141">
        <f t="shared" si="193"/>
        <v>0</v>
      </c>
      <c r="W401" s="141">
        <f t="shared" si="186"/>
        <v>0</v>
      </c>
      <c r="X401" s="141">
        <f t="shared" si="191"/>
        <v>0</v>
      </c>
      <c r="Y401" s="141">
        <f t="shared" si="192"/>
        <v>0</v>
      </c>
      <c r="Z401" s="141">
        <f t="shared" si="189"/>
        <v>0</v>
      </c>
    </row>
    <row r="402" spans="1:26" x14ac:dyDescent="0.2">
      <c r="A402" s="2" t="s">
        <v>25</v>
      </c>
      <c r="B402" s="2">
        <v>111</v>
      </c>
      <c r="C402" s="2">
        <v>637</v>
      </c>
      <c r="D402" s="16" t="s">
        <v>282</v>
      </c>
      <c r="E402" s="37">
        <v>0</v>
      </c>
      <c r="F402" s="53">
        <v>1800</v>
      </c>
      <c r="G402" s="53">
        <v>0</v>
      </c>
      <c r="H402" s="53">
        <v>30459.25</v>
      </c>
      <c r="I402" s="37">
        <v>0</v>
      </c>
      <c r="J402" s="22">
        <f t="shared" si="187"/>
        <v>30459.25</v>
      </c>
      <c r="K402" s="53">
        <v>47014.59</v>
      </c>
      <c r="L402" s="123">
        <f t="shared" si="188"/>
        <v>154.35242167814374</v>
      </c>
      <c r="M402" s="141">
        <f t="shared" ref="M402:M453" si="194">IF(B402="Bežný rozpočet",E402,0)</f>
        <v>0</v>
      </c>
      <c r="N402" s="141">
        <f t="shared" si="168"/>
        <v>0</v>
      </c>
      <c r="O402" s="141">
        <f t="shared" si="190"/>
        <v>0</v>
      </c>
      <c r="P402" s="141">
        <f t="shared" si="185"/>
        <v>0</v>
      </c>
      <c r="Q402" s="141">
        <f t="shared" si="178"/>
        <v>0</v>
      </c>
      <c r="R402" s="141">
        <f t="shared" si="177"/>
        <v>0</v>
      </c>
      <c r="S402" s="141">
        <f t="shared" si="182"/>
        <v>0</v>
      </c>
      <c r="T402" s="141">
        <f t="shared" si="175"/>
        <v>0</v>
      </c>
      <c r="U402" s="141">
        <f t="shared" si="176"/>
        <v>0</v>
      </c>
      <c r="V402" s="141">
        <f t="shared" si="193"/>
        <v>0</v>
      </c>
      <c r="W402" s="141">
        <f t="shared" si="186"/>
        <v>0</v>
      </c>
      <c r="X402" s="141">
        <f t="shared" si="191"/>
        <v>0</v>
      </c>
      <c r="Y402" s="141">
        <f t="shared" si="192"/>
        <v>0</v>
      </c>
      <c r="Z402" s="141">
        <f t="shared" si="189"/>
        <v>0</v>
      </c>
    </row>
    <row r="403" spans="1:26" x14ac:dyDescent="0.2">
      <c r="A403" s="2" t="s">
        <v>25</v>
      </c>
      <c r="B403" s="2">
        <v>111</v>
      </c>
      <c r="C403" s="11">
        <v>634</v>
      </c>
      <c r="D403" s="16" t="s">
        <v>36</v>
      </c>
      <c r="E403" s="37">
        <v>9.56</v>
      </c>
      <c r="F403" s="53">
        <v>0</v>
      </c>
      <c r="G403" s="53">
        <v>0</v>
      </c>
      <c r="H403" s="53">
        <v>163.57</v>
      </c>
      <c r="I403" s="37">
        <v>0</v>
      </c>
      <c r="J403" s="22">
        <f t="shared" si="187"/>
        <v>163.57</v>
      </c>
      <c r="K403" s="53">
        <v>299.22000000000003</v>
      </c>
      <c r="L403" s="123">
        <f t="shared" si="188"/>
        <v>182.93085529131261</v>
      </c>
      <c r="M403" s="141">
        <f t="shared" si="194"/>
        <v>0</v>
      </c>
      <c r="N403" s="141">
        <f t="shared" si="168"/>
        <v>0</v>
      </c>
      <c r="O403" s="141">
        <f t="shared" si="190"/>
        <v>0</v>
      </c>
      <c r="P403" s="141">
        <f t="shared" si="185"/>
        <v>0</v>
      </c>
      <c r="Q403" s="141">
        <f t="shared" si="178"/>
        <v>0</v>
      </c>
      <c r="R403" s="141">
        <f t="shared" si="177"/>
        <v>0</v>
      </c>
      <c r="S403" s="141">
        <f t="shared" si="182"/>
        <v>0</v>
      </c>
      <c r="T403" s="141">
        <f t="shared" si="175"/>
        <v>0</v>
      </c>
      <c r="U403" s="141">
        <f t="shared" si="176"/>
        <v>0</v>
      </c>
      <c r="V403" s="141">
        <f t="shared" si="193"/>
        <v>0</v>
      </c>
      <c r="W403" s="141">
        <f t="shared" si="186"/>
        <v>0</v>
      </c>
      <c r="X403" s="141">
        <f t="shared" si="191"/>
        <v>0</v>
      </c>
      <c r="Y403" s="141">
        <f t="shared" si="192"/>
        <v>0</v>
      </c>
      <c r="Z403" s="141">
        <f t="shared" si="189"/>
        <v>0</v>
      </c>
    </row>
    <row r="404" spans="1:26" x14ac:dyDescent="0.2">
      <c r="A404" s="2" t="s">
        <v>25</v>
      </c>
      <c r="B404" s="2">
        <v>111</v>
      </c>
      <c r="C404" s="28">
        <v>637</v>
      </c>
      <c r="D404" s="16" t="s">
        <v>100</v>
      </c>
      <c r="E404" s="37">
        <v>3393.67</v>
      </c>
      <c r="F404" s="53">
        <v>1724.59</v>
      </c>
      <c r="G404" s="53">
        <v>0</v>
      </c>
      <c r="H404" s="53">
        <v>0</v>
      </c>
      <c r="I404" s="37">
        <v>0</v>
      </c>
      <c r="J404" s="22">
        <f t="shared" si="187"/>
        <v>0</v>
      </c>
      <c r="K404" s="53">
        <v>0</v>
      </c>
      <c r="L404" s="123">
        <f t="shared" si="188"/>
        <v>0</v>
      </c>
      <c r="M404" s="141">
        <f t="shared" si="194"/>
        <v>0</v>
      </c>
      <c r="N404" s="141">
        <f t="shared" si="168"/>
        <v>0</v>
      </c>
      <c r="O404" s="141">
        <f t="shared" si="190"/>
        <v>0</v>
      </c>
      <c r="P404" s="141">
        <f t="shared" si="185"/>
        <v>0</v>
      </c>
      <c r="Q404" s="141">
        <f t="shared" si="178"/>
        <v>0</v>
      </c>
      <c r="R404" s="141">
        <f t="shared" si="177"/>
        <v>0</v>
      </c>
      <c r="S404" s="141">
        <f t="shared" si="182"/>
        <v>0</v>
      </c>
      <c r="T404" s="141">
        <f t="shared" si="175"/>
        <v>0</v>
      </c>
      <c r="U404" s="141">
        <f t="shared" si="176"/>
        <v>0</v>
      </c>
      <c r="V404" s="141">
        <f t="shared" si="193"/>
        <v>0</v>
      </c>
      <c r="W404" s="141">
        <f t="shared" si="186"/>
        <v>0</v>
      </c>
      <c r="X404" s="141">
        <f t="shared" si="191"/>
        <v>0</v>
      </c>
      <c r="Y404" s="141">
        <f t="shared" si="192"/>
        <v>0</v>
      </c>
      <c r="Z404" s="141">
        <f t="shared" si="189"/>
        <v>0</v>
      </c>
    </row>
    <row r="405" spans="1:26" x14ac:dyDescent="0.2">
      <c r="A405" s="2" t="s">
        <v>25</v>
      </c>
      <c r="B405" s="2">
        <v>111</v>
      </c>
      <c r="C405" s="2">
        <v>620</v>
      </c>
      <c r="D405" s="16" t="s">
        <v>286</v>
      </c>
      <c r="E405" s="37">
        <v>0</v>
      </c>
      <c r="F405" s="53">
        <v>62</v>
      </c>
      <c r="G405" s="53">
        <v>0</v>
      </c>
      <c r="H405" s="53">
        <v>1772.38</v>
      </c>
      <c r="I405" s="37">
        <v>0</v>
      </c>
      <c r="J405" s="22">
        <f t="shared" si="187"/>
        <v>1772.38</v>
      </c>
      <c r="K405" s="53">
        <v>0</v>
      </c>
      <c r="L405" s="123">
        <f t="shared" si="188"/>
        <v>0</v>
      </c>
      <c r="M405" s="141">
        <f t="shared" si="194"/>
        <v>0</v>
      </c>
      <c r="N405" s="141">
        <f t="shared" si="168"/>
        <v>0</v>
      </c>
      <c r="O405" s="141">
        <f t="shared" si="190"/>
        <v>0</v>
      </c>
      <c r="P405" s="141">
        <f t="shared" si="185"/>
        <v>0</v>
      </c>
      <c r="Q405" s="141">
        <f t="shared" si="178"/>
        <v>0</v>
      </c>
      <c r="R405" s="141">
        <f t="shared" si="177"/>
        <v>0</v>
      </c>
      <c r="S405" s="141">
        <f t="shared" si="182"/>
        <v>0</v>
      </c>
      <c r="T405" s="141">
        <f t="shared" si="175"/>
        <v>0</v>
      </c>
      <c r="U405" s="141">
        <f t="shared" si="176"/>
        <v>0</v>
      </c>
      <c r="V405" s="141">
        <f t="shared" si="193"/>
        <v>0</v>
      </c>
      <c r="W405" s="141">
        <f t="shared" si="186"/>
        <v>0</v>
      </c>
      <c r="X405" s="141">
        <f t="shared" si="191"/>
        <v>0</v>
      </c>
      <c r="Y405" s="141">
        <f t="shared" si="192"/>
        <v>0</v>
      </c>
      <c r="Z405" s="141">
        <f t="shared" si="189"/>
        <v>0</v>
      </c>
    </row>
    <row r="406" spans="1:26" x14ac:dyDescent="0.2">
      <c r="A406" s="2" t="s">
        <v>25</v>
      </c>
      <c r="B406" s="2">
        <v>111</v>
      </c>
      <c r="C406" s="2">
        <v>633</v>
      </c>
      <c r="D406" s="16" t="s">
        <v>287</v>
      </c>
      <c r="E406" s="37">
        <v>0</v>
      </c>
      <c r="F406" s="53">
        <v>777</v>
      </c>
      <c r="G406" s="53">
        <v>0</v>
      </c>
      <c r="H406" s="53">
        <v>5071.2</v>
      </c>
      <c r="I406" s="37">
        <v>0</v>
      </c>
      <c r="J406" s="22">
        <f t="shared" si="187"/>
        <v>5071.2</v>
      </c>
      <c r="K406" s="53">
        <v>0</v>
      </c>
      <c r="L406" s="123">
        <f t="shared" si="188"/>
        <v>0</v>
      </c>
      <c r="M406" s="141">
        <f t="shared" si="194"/>
        <v>0</v>
      </c>
      <c r="N406" s="141">
        <f t="shared" si="168"/>
        <v>0</v>
      </c>
      <c r="O406" s="141">
        <f t="shared" si="190"/>
        <v>0</v>
      </c>
      <c r="P406" s="141">
        <f t="shared" si="185"/>
        <v>0</v>
      </c>
      <c r="Q406" s="141">
        <f t="shared" si="178"/>
        <v>0</v>
      </c>
      <c r="R406" s="141">
        <f t="shared" si="177"/>
        <v>0</v>
      </c>
      <c r="S406" s="141">
        <f t="shared" si="182"/>
        <v>0</v>
      </c>
      <c r="T406" s="141">
        <f t="shared" si="175"/>
        <v>0</v>
      </c>
      <c r="U406" s="141">
        <f t="shared" si="176"/>
        <v>0</v>
      </c>
      <c r="V406" s="141">
        <f t="shared" si="193"/>
        <v>0</v>
      </c>
      <c r="W406" s="141">
        <f t="shared" si="186"/>
        <v>0</v>
      </c>
      <c r="X406" s="141">
        <f t="shared" si="191"/>
        <v>0</v>
      </c>
      <c r="Y406" s="141">
        <f t="shared" si="192"/>
        <v>0</v>
      </c>
      <c r="Z406" s="141">
        <f t="shared" si="189"/>
        <v>0</v>
      </c>
    </row>
    <row r="407" spans="1:26" x14ac:dyDescent="0.2">
      <c r="A407" s="2" t="s">
        <v>25</v>
      </c>
      <c r="B407" s="2">
        <v>111</v>
      </c>
      <c r="C407" s="28">
        <v>637</v>
      </c>
      <c r="D407" s="16" t="s">
        <v>271</v>
      </c>
      <c r="E407" s="37">
        <v>0</v>
      </c>
      <c r="F407" s="130">
        <v>2006</v>
      </c>
      <c r="G407" s="53">
        <v>0</v>
      </c>
      <c r="H407" s="53">
        <v>0</v>
      </c>
      <c r="I407" s="111">
        <v>0</v>
      </c>
      <c r="J407" s="105">
        <f t="shared" si="187"/>
        <v>0</v>
      </c>
      <c r="K407" s="130">
        <v>0</v>
      </c>
      <c r="L407" s="123">
        <f t="shared" si="188"/>
        <v>0</v>
      </c>
      <c r="M407" s="141">
        <f t="shared" si="194"/>
        <v>0</v>
      </c>
      <c r="N407" s="141">
        <f t="shared" ref="N407:N453" si="195">IF(B407="Bežný rozpočet",F407,0)</f>
        <v>0</v>
      </c>
      <c r="O407" s="141">
        <f t="shared" si="190"/>
        <v>0</v>
      </c>
      <c r="P407" s="141">
        <f t="shared" si="185"/>
        <v>0</v>
      </c>
      <c r="Q407" s="141">
        <f t="shared" si="178"/>
        <v>0</v>
      </c>
      <c r="R407" s="141">
        <f t="shared" si="177"/>
        <v>0</v>
      </c>
      <c r="S407" s="141">
        <f t="shared" si="182"/>
        <v>0</v>
      </c>
      <c r="T407" s="141">
        <f t="shared" si="175"/>
        <v>0</v>
      </c>
      <c r="U407" s="141">
        <f t="shared" si="176"/>
        <v>0</v>
      </c>
      <c r="V407" s="141">
        <f t="shared" si="193"/>
        <v>0</v>
      </c>
      <c r="W407" s="141">
        <f t="shared" si="186"/>
        <v>0</v>
      </c>
      <c r="X407" s="141">
        <f t="shared" si="191"/>
        <v>0</v>
      </c>
      <c r="Y407" s="141">
        <f t="shared" si="192"/>
        <v>0</v>
      </c>
      <c r="Z407" s="141">
        <f t="shared" si="189"/>
        <v>0</v>
      </c>
    </row>
    <row r="408" spans="1:26" x14ac:dyDescent="0.2">
      <c r="A408" s="2" t="s">
        <v>25</v>
      </c>
      <c r="B408" s="135">
        <v>111.131</v>
      </c>
      <c r="C408" s="187" t="s">
        <v>48</v>
      </c>
      <c r="D408" s="186"/>
      <c r="E408" s="61">
        <f>SUM(E387:E407)</f>
        <v>5444.42</v>
      </c>
      <c r="F408" s="61">
        <f>SUM(F387:F407)</f>
        <v>33995.43</v>
      </c>
      <c r="G408" s="61">
        <f>SUM(G387:G407)</f>
        <v>0</v>
      </c>
      <c r="H408" s="61">
        <f>SUM(H387:H407)</f>
        <v>136452.98000000001</v>
      </c>
      <c r="I408" s="64">
        <f>SUM(I387:I407)</f>
        <v>0</v>
      </c>
      <c r="J408" s="22">
        <f t="shared" si="187"/>
        <v>136452.98000000001</v>
      </c>
      <c r="K408" s="61">
        <f>SUM(K387:K407)</f>
        <v>119566.48999999999</v>
      </c>
      <c r="L408" s="123">
        <f t="shared" si="188"/>
        <v>87.624682143255484</v>
      </c>
      <c r="M408" s="141">
        <f t="shared" si="194"/>
        <v>0</v>
      </c>
      <c r="N408" s="141">
        <f t="shared" si="195"/>
        <v>0</v>
      </c>
      <c r="O408" s="141">
        <f t="shared" si="190"/>
        <v>0</v>
      </c>
      <c r="P408" s="141">
        <f t="shared" si="185"/>
        <v>0</v>
      </c>
      <c r="Q408" s="141">
        <f t="shared" si="178"/>
        <v>0</v>
      </c>
      <c r="R408" s="141">
        <f t="shared" si="177"/>
        <v>0</v>
      </c>
      <c r="S408" s="141">
        <f t="shared" si="182"/>
        <v>0</v>
      </c>
      <c r="T408" s="141">
        <f t="shared" si="175"/>
        <v>0</v>
      </c>
      <c r="U408" s="141">
        <f t="shared" si="176"/>
        <v>0</v>
      </c>
      <c r="V408" s="141">
        <f t="shared" si="193"/>
        <v>0</v>
      </c>
      <c r="W408" s="141">
        <f t="shared" si="186"/>
        <v>0</v>
      </c>
      <c r="X408" s="141">
        <f t="shared" si="191"/>
        <v>0</v>
      </c>
      <c r="Y408" s="141">
        <f t="shared" si="192"/>
        <v>0</v>
      </c>
      <c r="Z408" s="141">
        <f t="shared" si="189"/>
        <v>0</v>
      </c>
    </row>
    <row r="409" spans="1:26" x14ac:dyDescent="0.2">
      <c r="A409" s="2" t="s">
        <v>25</v>
      </c>
      <c r="B409" s="2" t="s">
        <v>92</v>
      </c>
      <c r="C409" s="2">
        <v>620</v>
      </c>
      <c r="D409" s="16" t="s">
        <v>234</v>
      </c>
      <c r="E409" s="60">
        <v>3151.99</v>
      </c>
      <c r="F409" s="60">
        <v>0</v>
      </c>
      <c r="G409" s="60">
        <v>0</v>
      </c>
      <c r="H409" s="60">
        <v>0</v>
      </c>
      <c r="I409" s="46">
        <v>0</v>
      </c>
      <c r="J409" s="22">
        <f t="shared" si="187"/>
        <v>0</v>
      </c>
      <c r="K409" s="60">
        <v>0</v>
      </c>
      <c r="L409" s="123">
        <f t="shared" si="188"/>
        <v>0</v>
      </c>
      <c r="M409" s="141">
        <f t="shared" si="194"/>
        <v>0</v>
      </c>
      <c r="N409" s="141">
        <f t="shared" si="195"/>
        <v>0</v>
      </c>
      <c r="O409" s="141">
        <f t="shared" si="190"/>
        <v>0</v>
      </c>
      <c r="P409" s="141">
        <f t="shared" si="185"/>
        <v>0</v>
      </c>
      <c r="Q409" s="141">
        <f t="shared" si="178"/>
        <v>0</v>
      </c>
      <c r="R409" s="141">
        <f t="shared" si="177"/>
        <v>0</v>
      </c>
      <c r="S409" s="141">
        <f t="shared" si="182"/>
        <v>0</v>
      </c>
      <c r="T409" s="141">
        <f t="shared" si="175"/>
        <v>0</v>
      </c>
      <c r="U409" s="141">
        <f t="shared" si="176"/>
        <v>0</v>
      </c>
      <c r="V409" s="141">
        <f t="shared" si="193"/>
        <v>0</v>
      </c>
      <c r="W409" s="141">
        <f t="shared" si="186"/>
        <v>0</v>
      </c>
      <c r="X409" s="141">
        <f t="shared" si="191"/>
        <v>0</v>
      </c>
      <c r="Y409" s="141">
        <f t="shared" si="192"/>
        <v>0</v>
      </c>
      <c r="Z409" s="141">
        <f t="shared" si="189"/>
        <v>0</v>
      </c>
    </row>
    <row r="410" spans="1:26" x14ac:dyDescent="0.2">
      <c r="A410" s="2" t="s">
        <v>25</v>
      </c>
      <c r="B410" s="2" t="s">
        <v>92</v>
      </c>
      <c r="C410" s="202" t="s">
        <v>48</v>
      </c>
      <c r="D410" s="203"/>
      <c r="E410" s="60">
        <f>SUM(E409)</f>
        <v>3151.99</v>
      </c>
      <c r="F410" s="60">
        <f>SUM(F409)</f>
        <v>0</v>
      </c>
      <c r="G410" s="60">
        <f>SUM(G409)</f>
        <v>0</v>
      </c>
      <c r="H410" s="60">
        <f>SUM(H409)</f>
        <v>0</v>
      </c>
      <c r="I410" s="46">
        <f>SUM(I409)</f>
        <v>0</v>
      </c>
      <c r="J410" s="22">
        <f t="shared" si="187"/>
        <v>0</v>
      </c>
      <c r="K410" s="60">
        <f>SUM(K409)</f>
        <v>0</v>
      </c>
      <c r="L410" s="123">
        <f t="shared" si="188"/>
        <v>0</v>
      </c>
      <c r="M410" s="141">
        <f t="shared" si="194"/>
        <v>0</v>
      </c>
      <c r="N410" s="141">
        <f t="shared" si="195"/>
        <v>0</v>
      </c>
      <c r="O410" s="141">
        <f t="shared" si="190"/>
        <v>0</v>
      </c>
      <c r="P410" s="141">
        <f t="shared" si="185"/>
        <v>0</v>
      </c>
      <c r="Q410" s="141">
        <f t="shared" si="178"/>
        <v>0</v>
      </c>
      <c r="R410" s="141">
        <f t="shared" si="177"/>
        <v>0</v>
      </c>
      <c r="S410" s="141">
        <f t="shared" si="182"/>
        <v>0</v>
      </c>
      <c r="T410" s="141">
        <f t="shared" si="175"/>
        <v>0</v>
      </c>
      <c r="U410" s="141">
        <f t="shared" si="176"/>
        <v>0</v>
      </c>
      <c r="V410" s="141">
        <f t="shared" si="193"/>
        <v>0</v>
      </c>
      <c r="W410" s="141">
        <f t="shared" si="186"/>
        <v>0</v>
      </c>
      <c r="X410" s="141">
        <f t="shared" si="191"/>
        <v>0</v>
      </c>
      <c r="Y410" s="141">
        <f t="shared" si="192"/>
        <v>0</v>
      </c>
      <c r="Z410" s="141">
        <f t="shared" si="189"/>
        <v>0</v>
      </c>
    </row>
    <row r="411" spans="1:26" x14ac:dyDescent="0.2">
      <c r="A411" s="2" t="s">
        <v>25</v>
      </c>
      <c r="B411" s="16" t="s">
        <v>90</v>
      </c>
      <c r="C411" s="2">
        <v>633</v>
      </c>
      <c r="D411" s="16" t="s">
        <v>138</v>
      </c>
      <c r="E411" s="60">
        <v>0</v>
      </c>
      <c r="F411" s="60">
        <v>2812</v>
      </c>
      <c r="G411" s="60">
        <v>0</v>
      </c>
      <c r="H411" s="60">
        <v>0</v>
      </c>
      <c r="I411" s="46">
        <v>0</v>
      </c>
      <c r="J411" s="22">
        <f t="shared" ref="J411:J428" si="196">SUM(H411:I411)</f>
        <v>0</v>
      </c>
      <c r="K411" s="60">
        <v>0</v>
      </c>
      <c r="L411" s="123">
        <f t="shared" ref="L411:L428" si="197">vypocetPercent(J411,K411)</f>
        <v>0</v>
      </c>
      <c r="M411" s="141">
        <f t="shared" si="194"/>
        <v>0</v>
      </c>
      <c r="N411" s="141">
        <f t="shared" si="195"/>
        <v>0</v>
      </c>
      <c r="O411" s="141">
        <f t="shared" si="190"/>
        <v>0</v>
      </c>
      <c r="Q411" s="141">
        <f t="shared" si="178"/>
        <v>0</v>
      </c>
      <c r="T411" s="141">
        <f t="shared" si="175"/>
        <v>0</v>
      </c>
      <c r="U411" s="141">
        <f t="shared" si="176"/>
        <v>0</v>
      </c>
      <c r="V411" s="141">
        <f t="shared" si="193"/>
        <v>0</v>
      </c>
      <c r="X411" s="141">
        <f t="shared" si="191"/>
        <v>0</v>
      </c>
      <c r="Y411" s="141">
        <f t="shared" si="192"/>
        <v>0</v>
      </c>
      <c r="Z411" s="141">
        <f t="shared" si="189"/>
        <v>0</v>
      </c>
    </row>
    <row r="412" spans="1:26" x14ac:dyDescent="0.2">
      <c r="A412" s="2" t="s">
        <v>25</v>
      </c>
      <c r="B412" s="16" t="s">
        <v>90</v>
      </c>
      <c r="C412" s="202" t="s">
        <v>48</v>
      </c>
      <c r="D412" s="203"/>
      <c r="E412" s="60">
        <f>SUM(E411)</f>
        <v>0</v>
      </c>
      <c r="F412" s="60">
        <f>SUM(F411)</f>
        <v>2812</v>
      </c>
      <c r="G412" s="60">
        <f>SUM(G411)</f>
        <v>0</v>
      </c>
      <c r="H412" s="60">
        <v>0</v>
      </c>
      <c r="I412" s="46">
        <f>SUM(I411)</f>
        <v>0</v>
      </c>
      <c r="J412" s="22">
        <f t="shared" si="196"/>
        <v>0</v>
      </c>
      <c r="K412" s="60">
        <f>SUM(K411)</f>
        <v>0</v>
      </c>
      <c r="L412" s="123">
        <f t="shared" si="197"/>
        <v>0</v>
      </c>
      <c r="M412" s="141">
        <f t="shared" si="194"/>
        <v>0</v>
      </c>
      <c r="N412" s="141">
        <f t="shared" si="195"/>
        <v>0</v>
      </c>
      <c r="O412" s="141">
        <f t="shared" si="190"/>
        <v>0</v>
      </c>
      <c r="Q412" s="141">
        <f t="shared" si="178"/>
        <v>0</v>
      </c>
      <c r="T412" s="141">
        <f t="shared" si="175"/>
        <v>0</v>
      </c>
      <c r="U412" s="141">
        <f t="shared" si="176"/>
        <v>0</v>
      </c>
      <c r="V412" s="141">
        <f t="shared" si="193"/>
        <v>0</v>
      </c>
      <c r="X412" s="141">
        <f t="shared" si="191"/>
        <v>0</v>
      </c>
      <c r="Y412" s="141">
        <f t="shared" si="192"/>
        <v>0</v>
      </c>
      <c r="Z412" s="141">
        <f t="shared" si="189"/>
        <v>0</v>
      </c>
    </row>
    <row r="413" spans="1:26" x14ac:dyDescent="0.2">
      <c r="A413" s="2" t="s">
        <v>25</v>
      </c>
      <c r="B413" s="146" t="s">
        <v>324</v>
      </c>
      <c r="C413" s="146">
        <v>610</v>
      </c>
      <c r="D413" s="146" t="s">
        <v>325</v>
      </c>
      <c r="E413" s="60">
        <v>0</v>
      </c>
      <c r="F413" s="60">
        <v>0</v>
      </c>
      <c r="G413" s="60">
        <v>0</v>
      </c>
      <c r="H413" s="46">
        <v>1457.42</v>
      </c>
      <c r="I413" s="22">
        <v>0</v>
      </c>
      <c r="J413" s="22">
        <f t="shared" si="196"/>
        <v>1457.42</v>
      </c>
      <c r="K413" s="60">
        <v>1457.42</v>
      </c>
      <c r="L413" s="123">
        <f t="shared" si="197"/>
        <v>100</v>
      </c>
      <c r="T413" s="141">
        <f t="shared" si="175"/>
        <v>0</v>
      </c>
      <c r="U413" s="141">
        <f t="shared" si="176"/>
        <v>0</v>
      </c>
      <c r="V413" s="141">
        <f t="shared" si="193"/>
        <v>0</v>
      </c>
      <c r="Y413" s="141">
        <f t="shared" si="192"/>
        <v>0</v>
      </c>
      <c r="Z413" s="141">
        <f t="shared" si="189"/>
        <v>0</v>
      </c>
    </row>
    <row r="414" spans="1:26" x14ac:dyDescent="0.2">
      <c r="A414" s="2" t="s">
        <v>25</v>
      </c>
      <c r="B414" s="146" t="s">
        <v>326</v>
      </c>
      <c r="C414" s="146">
        <v>610</v>
      </c>
      <c r="D414" s="146" t="s">
        <v>325</v>
      </c>
      <c r="E414" s="60">
        <v>0</v>
      </c>
      <c r="F414" s="60">
        <v>0</v>
      </c>
      <c r="G414" s="60">
        <v>0</v>
      </c>
      <c r="H414" s="46">
        <v>1218.05</v>
      </c>
      <c r="I414" s="22">
        <v>0</v>
      </c>
      <c r="J414" s="22">
        <f t="shared" si="196"/>
        <v>1218.05</v>
      </c>
      <c r="K414" s="60">
        <v>1218.05</v>
      </c>
      <c r="L414" s="123">
        <f t="shared" si="197"/>
        <v>100</v>
      </c>
      <c r="T414" s="141">
        <f t="shared" si="175"/>
        <v>0</v>
      </c>
      <c r="U414" s="141">
        <f t="shared" si="176"/>
        <v>0</v>
      </c>
      <c r="V414" s="141">
        <f t="shared" si="193"/>
        <v>0</v>
      </c>
      <c r="Y414" s="141">
        <f t="shared" si="192"/>
        <v>0</v>
      </c>
      <c r="Z414" s="141">
        <f t="shared" si="189"/>
        <v>0</v>
      </c>
    </row>
    <row r="415" spans="1:26" x14ac:dyDescent="0.2">
      <c r="A415" s="2" t="s">
        <v>25</v>
      </c>
      <c r="B415" s="146" t="s">
        <v>327</v>
      </c>
      <c r="C415" s="146">
        <v>610</v>
      </c>
      <c r="D415" s="146" t="s">
        <v>325</v>
      </c>
      <c r="E415" s="60">
        <v>0</v>
      </c>
      <c r="F415" s="60">
        <v>0</v>
      </c>
      <c r="G415" s="60">
        <v>0</v>
      </c>
      <c r="H415" s="46">
        <v>640.09</v>
      </c>
      <c r="I415" s="22">
        <v>0</v>
      </c>
      <c r="J415" s="22">
        <f t="shared" si="196"/>
        <v>640.09</v>
      </c>
      <c r="K415" s="60">
        <v>640.09</v>
      </c>
      <c r="L415" s="123">
        <f t="shared" si="197"/>
        <v>100</v>
      </c>
      <c r="T415" s="141">
        <f t="shared" si="175"/>
        <v>0</v>
      </c>
      <c r="U415" s="141">
        <f t="shared" si="176"/>
        <v>0</v>
      </c>
      <c r="V415" s="141">
        <f t="shared" si="193"/>
        <v>0</v>
      </c>
      <c r="Y415" s="141">
        <f t="shared" si="192"/>
        <v>0</v>
      </c>
      <c r="Z415" s="141">
        <f t="shared" si="189"/>
        <v>0</v>
      </c>
    </row>
    <row r="416" spans="1:26" x14ac:dyDescent="0.2">
      <c r="A416" s="2" t="s">
        <v>25</v>
      </c>
      <c r="B416" s="146" t="s">
        <v>328</v>
      </c>
      <c r="C416" s="146">
        <v>610</v>
      </c>
      <c r="D416" s="146" t="s">
        <v>325</v>
      </c>
      <c r="E416" s="60">
        <v>0</v>
      </c>
      <c r="F416" s="60">
        <v>0</v>
      </c>
      <c r="G416" s="60">
        <v>0</v>
      </c>
      <c r="H416" s="46">
        <v>5687.46</v>
      </c>
      <c r="I416" s="22">
        <v>0</v>
      </c>
      <c r="J416" s="22">
        <f t="shared" si="196"/>
        <v>5687.46</v>
      </c>
      <c r="K416" s="60">
        <v>5687.46</v>
      </c>
      <c r="L416" s="123">
        <f t="shared" si="197"/>
        <v>100</v>
      </c>
      <c r="T416" s="141">
        <f t="shared" si="175"/>
        <v>0</v>
      </c>
      <c r="U416" s="141">
        <f t="shared" si="176"/>
        <v>0</v>
      </c>
      <c r="V416" s="141">
        <f t="shared" si="193"/>
        <v>0</v>
      </c>
      <c r="Y416" s="141">
        <f t="shared" si="192"/>
        <v>0</v>
      </c>
      <c r="Z416" s="141">
        <f t="shared" si="189"/>
        <v>0</v>
      </c>
    </row>
    <row r="417" spans="1:26" x14ac:dyDescent="0.2">
      <c r="A417" s="2" t="s">
        <v>25</v>
      </c>
      <c r="B417" s="146" t="s">
        <v>329</v>
      </c>
      <c r="C417" s="146">
        <v>610</v>
      </c>
      <c r="D417" s="146" t="s">
        <v>325</v>
      </c>
      <c r="E417" s="60">
        <v>0</v>
      </c>
      <c r="F417" s="60">
        <v>0</v>
      </c>
      <c r="G417" s="60">
        <v>0</v>
      </c>
      <c r="H417" s="46">
        <v>234.04</v>
      </c>
      <c r="I417" s="22">
        <v>0</v>
      </c>
      <c r="J417" s="22">
        <f t="shared" si="196"/>
        <v>234.04</v>
      </c>
      <c r="K417" s="60">
        <v>234.04</v>
      </c>
      <c r="L417" s="123">
        <f t="shared" si="197"/>
        <v>100</v>
      </c>
      <c r="T417" s="141">
        <f t="shared" si="175"/>
        <v>0</v>
      </c>
      <c r="U417" s="141">
        <f t="shared" si="176"/>
        <v>0</v>
      </c>
      <c r="V417" s="141">
        <f t="shared" si="193"/>
        <v>0</v>
      </c>
      <c r="Y417" s="141">
        <f t="shared" si="192"/>
        <v>0</v>
      </c>
      <c r="Z417" s="141">
        <f t="shared" si="189"/>
        <v>0</v>
      </c>
    </row>
    <row r="418" spans="1:26" x14ac:dyDescent="0.2">
      <c r="A418" s="2" t="s">
        <v>25</v>
      </c>
      <c r="B418" s="146" t="s">
        <v>330</v>
      </c>
      <c r="C418" s="146">
        <v>610</v>
      </c>
      <c r="D418" s="146" t="s">
        <v>325</v>
      </c>
      <c r="E418" s="60">
        <v>0</v>
      </c>
      <c r="F418" s="60">
        <v>0</v>
      </c>
      <c r="G418" s="60">
        <v>0</v>
      </c>
      <c r="H418" s="46">
        <v>356.06</v>
      </c>
      <c r="I418" s="22">
        <v>0</v>
      </c>
      <c r="J418" s="22">
        <f t="shared" si="196"/>
        <v>356.06</v>
      </c>
      <c r="K418" s="60">
        <v>356.06</v>
      </c>
      <c r="L418" s="123">
        <f t="shared" si="197"/>
        <v>100</v>
      </c>
      <c r="T418" s="141">
        <f t="shared" si="175"/>
        <v>0</v>
      </c>
      <c r="U418" s="141">
        <f t="shared" si="176"/>
        <v>0</v>
      </c>
      <c r="V418" s="141">
        <f t="shared" si="193"/>
        <v>0</v>
      </c>
      <c r="Y418" s="141">
        <f t="shared" si="192"/>
        <v>0</v>
      </c>
      <c r="Z418" s="141">
        <f t="shared" si="189"/>
        <v>0</v>
      </c>
    </row>
    <row r="419" spans="1:26" x14ac:dyDescent="0.2">
      <c r="A419" s="2" t="s">
        <v>25</v>
      </c>
      <c r="B419" s="146" t="s">
        <v>324</v>
      </c>
      <c r="C419" s="146">
        <v>620</v>
      </c>
      <c r="D419" s="146" t="s">
        <v>331</v>
      </c>
      <c r="E419" s="60">
        <v>0</v>
      </c>
      <c r="F419" s="60">
        <v>0</v>
      </c>
      <c r="G419" s="60">
        <v>0</v>
      </c>
      <c r="H419" s="46">
        <v>500.38</v>
      </c>
      <c r="I419" s="22">
        <v>0</v>
      </c>
      <c r="J419" s="22">
        <f t="shared" si="196"/>
        <v>500.38</v>
      </c>
      <c r="K419" s="60">
        <v>500.38</v>
      </c>
      <c r="L419" s="123">
        <f t="shared" si="197"/>
        <v>100</v>
      </c>
      <c r="T419" s="141">
        <f t="shared" si="175"/>
        <v>0</v>
      </c>
      <c r="U419" s="141">
        <f t="shared" si="176"/>
        <v>0</v>
      </c>
      <c r="V419" s="141">
        <f t="shared" si="193"/>
        <v>0</v>
      </c>
      <c r="Y419" s="141">
        <f t="shared" si="192"/>
        <v>0</v>
      </c>
      <c r="Z419" s="141">
        <f t="shared" si="189"/>
        <v>0</v>
      </c>
    </row>
    <row r="420" spans="1:26" x14ac:dyDescent="0.2">
      <c r="A420" s="2" t="s">
        <v>25</v>
      </c>
      <c r="B420" s="146" t="s">
        <v>326</v>
      </c>
      <c r="C420" s="146">
        <v>620</v>
      </c>
      <c r="D420" s="146" t="s">
        <v>331</v>
      </c>
      <c r="E420" s="60">
        <v>0</v>
      </c>
      <c r="F420" s="60">
        <v>0</v>
      </c>
      <c r="G420" s="60">
        <v>0</v>
      </c>
      <c r="H420" s="46">
        <v>418.21</v>
      </c>
      <c r="I420" s="22">
        <v>0</v>
      </c>
      <c r="J420" s="22">
        <f t="shared" si="196"/>
        <v>418.21</v>
      </c>
      <c r="K420" s="60">
        <v>418.21</v>
      </c>
      <c r="L420" s="123">
        <f t="shared" si="197"/>
        <v>100</v>
      </c>
      <c r="T420" s="141">
        <f t="shared" si="175"/>
        <v>0</v>
      </c>
      <c r="U420" s="141">
        <f t="shared" si="176"/>
        <v>0</v>
      </c>
      <c r="V420" s="141">
        <f t="shared" si="193"/>
        <v>0</v>
      </c>
      <c r="Y420" s="141">
        <f t="shared" si="192"/>
        <v>0</v>
      </c>
      <c r="Z420" s="141">
        <f t="shared" si="189"/>
        <v>0</v>
      </c>
    </row>
    <row r="421" spans="1:26" x14ac:dyDescent="0.2">
      <c r="A421" s="2" t="s">
        <v>25</v>
      </c>
      <c r="B421" s="146" t="s">
        <v>327</v>
      </c>
      <c r="C421" s="146">
        <v>620</v>
      </c>
      <c r="D421" s="146" t="s">
        <v>331</v>
      </c>
      <c r="E421" s="60">
        <v>0</v>
      </c>
      <c r="F421" s="60">
        <v>0</v>
      </c>
      <c r="G421" s="60">
        <v>0</v>
      </c>
      <c r="H421" s="46">
        <v>219.77</v>
      </c>
      <c r="I421" s="22">
        <v>0</v>
      </c>
      <c r="J421" s="22">
        <f t="shared" si="196"/>
        <v>219.77</v>
      </c>
      <c r="K421" s="60">
        <v>219.77</v>
      </c>
      <c r="L421" s="123">
        <f t="shared" si="197"/>
        <v>100</v>
      </c>
      <c r="T421" s="141">
        <f t="shared" ref="T421:T453" si="198">IF(B421="Kapitálový rozpočet",I421,0)</f>
        <v>0</v>
      </c>
      <c r="U421" s="141">
        <f t="shared" ref="U421:U453" si="199">IF(B421="Bežný rozpočet",J421,0)</f>
        <v>0</v>
      </c>
      <c r="V421" s="141">
        <f t="shared" si="193"/>
        <v>0</v>
      </c>
      <c r="Y421" s="141">
        <f t="shared" si="192"/>
        <v>0</v>
      </c>
      <c r="Z421" s="141">
        <f t="shared" si="189"/>
        <v>0</v>
      </c>
    </row>
    <row r="422" spans="1:26" x14ac:dyDescent="0.2">
      <c r="A422" s="2" t="s">
        <v>25</v>
      </c>
      <c r="B422" s="146" t="s">
        <v>328</v>
      </c>
      <c r="C422" s="146">
        <v>620</v>
      </c>
      <c r="D422" s="146" t="s">
        <v>331</v>
      </c>
      <c r="E422" s="60">
        <v>0</v>
      </c>
      <c r="F422" s="60">
        <v>0</v>
      </c>
      <c r="G422" s="60">
        <v>0</v>
      </c>
      <c r="H422" s="46">
        <v>2324.8200000000002</v>
      </c>
      <c r="I422" s="22">
        <v>0</v>
      </c>
      <c r="J422" s="22">
        <f t="shared" si="196"/>
        <v>2324.8200000000002</v>
      </c>
      <c r="K422" s="60">
        <v>2324.8200000000002</v>
      </c>
      <c r="L422" s="123">
        <f t="shared" si="197"/>
        <v>100</v>
      </c>
      <c r="T422" s="141">
        <f t="shared" si="198"/>
        <v>0</v>
      </c>
      <c r="U422" s="141">
        <f t="shared" si="199"/>
        <v>0</v>
      </c>
      <c r="V422" s="141">
        <f t="shared" si="193"/>
        <v>0</v>
      </c>
      <c r="Y422" s="141">
        <f t="shared" si="192"/>
        <v>0</v>
      </c>
      <c r="Z422" s="141">
        <f t="shared" si="189"/>
        <v>0</v>
      </c>
    </row>
    <row r="423" spans="1:26" x14ac:dyDescent="0.2">
      <c r="A423" s="2" t="s">
        <v>25</v>
      </c>
      <c r="B423" s="146" t="s">
        <v>329</v>
      </c>
      <c r="C423" s="146">
        <v>620</v>
      </c>
      <c r="D423" s="146" t="s">
        <v>331</v>
      </c>
      <c r="E423" s="60">
        <v>0</v>
      </c>
      <c r="F423" s="60">
        <v>0</v>
      </c>
      <c r="G423" s="60">
        <v>0</v>
      </c>
      <c r="H423" s="46">
        <v>80.36</v>
      </c>
      <c r="I423" s="22">
        <v>0</v>
      </c>
      <c r="J423" s="22">
        <f t="shared" si="196"/>
        <v>80.36</v>
      </c>
      <c r="K423" s="60">
        <v>80.36</v>
      </c>
      <c r="L423" s="123">
        <f t="shared" si="197"/>
        <v>100</v>
      </c>
      <c r="T423" s="141">
        <f t="shared" si="198"/>
        <v>0</v>
      </c>
      <c r="U423" s="141">
        <f t="shared" si="199"/>
        <v>0</v>
      </c>
      <c r="V423" s="141">
        <f t="shared" si="193"/>
        <v>0</v>
      </c>
      <c r="Y423" s="141">
        <f t="shared" si="192"/>
        <v>0</v>
      </c>
      <c r="Z423" s="141">
        <f t="shared" si="189"/>
        <v>0</v>
      </c>
    </row>
    <row r="424" spans="1:26" x14ac:dyDescent="0.2">
      <c r="A424" s="2" t="s">
        <v>25</v>
      </c>
      <c r="B424" s="146" t="s">
        <v>330</v>
      </c>
      <c r="C424" s="146">
        <v>620</v>
      </c>
      <c r="D424" s="146" t="s">
        <v>331</v>
      </c>
      <c r="E424" s="60">
        <v>0</v>
      </c>
      <c r="F424" s="60">
        <v>0</v>
      </c>
      <c r="G424" s="60">
        <v>0</v>
      </c>
      <c r="H424" s="46">
        <v>122.26</v>
      </c>
      <c r="I424" s="22">
        <v>0</v>
      </c>
      <c r="J424" s="22">
        <f t="shared" si="196"/>
        <v>122.26</v>
      </c>
      <c r="K424" s="60">
        <v>122.26</v>
      </c>
      <c r="L424" s="123">
        <f t="shared" si="197"/>
        <v>100</v>
      </c>
      <c r="T424" s="141">
        <f t="shared" si="198"/>
        <v>0</v>
      </c>
      <c r="U424" s="141">
        <f t="shared" si="199"/>
        <v>0</v>
      </c>
      <c r="V424" s="141">
        <f t="shared" si="193"/>
        <v>0</v>
      </c>
      <c r="Y424" s="141">
        <f t="shared" si="192"/>
        <v>0</v>
      </c>
      <c r="Z424" s="141">
        <f t="shared" si="189"/>
        <v>0</v>
      </c>
    </row>
    <row r="425" spans="1:26" x14ac:dyDescent="0.2">
      <c r="A425" s="2" t="s">
        <v>25</v>
      </c>
      <c r="B425" s="135" t="s">
        <v>332</v>
      </c>
      <c r="C425" s="183" t="s">
        <v>333</v>
      </c>
      <c r="D425" s="184"/>
      <c r="E425" s="60">
        <f>SUM(E413:E424)</f>
        <v>0</v>
      </c>
      <c r="F425" s="60">
        <f t="shared" ref="F425:H425" si="200">SUM(F413:F424)</f>
        <v>0</v>
      </c>
      <c r="G425" s="60">
        <f t="shared" si="200"/>
        <v>0</v>
      </c>
      <c r="H425" s="46">
        <f t="shared" si="200"/>
        <v>13258.92</v>
      </c>
      <c r="I425" s="22">
        <f>SUM(I413:I424)</f>
        <v>0</v>
      </c>
      <c r="J425" s="22">
        <f t="shared" si="196"/>
        <v>13258.92</v>
      </c>
      <c r="K425" s="60">
        <f>SUM(K413:K424)</f>
        <v>13258.92</v>
      </c>
      <c r="L425" s="123">
        <f t="shared" si="197"/>
        <v>100</v>
      </c>
      <c r="T425" s="141">
        <f t="shared" si="198"/>
        <v>0</v>
      </c>
      <c r="U425" s="141">
        <f t="shared" si="199"/>
        <v>0</v>
      </c>
      <c r="V425" s="141">
        <f t="shared" si="193"/>
        <v>0</v>
      </c>
      <c r="Y425" s="141">
        <f t="shared" si="192"/>
        <v>0</v>
      </c>
      <c r="Z425" s="141">
        <f t="shared" si="189"/>
        <v>0</v>
      </c>
    </row>
    <row r="426" spans="1:26" x14ac:dyDescent="0.2">
      <c r="A426" s="2" t="s">
        <v>25</v>
      </c>
      <c r="B426" s="2">
        <v>20</v>
      </c>
      <c r="C426" s="2">
        <v>610</v>
      </c>
      <c r="D426" s="16" t="s">
        <v>233</v>
      </c>
      <c r="E426" s="60">
        <v>0</v>
      </c>
      <c r="F426" s="60">
        <v>28725.63</v>
      </c>
      <c r="G426" s="60">
        <v>0</v>
      </c>
      <c r="H426" s="60">
        <v>0</v>
      </c>
      <c r="I426" s="46">
        <v>0</v>
      </c>
      <c r="J426" s="22">
        <f t="shared" si="196"/>
        <v>0</v>
      </c>
      <c r="K426" s="60">
        <v>0</v>
      </c>
      <c r="L426" s="123">
        <f t="shared" si="197"/>
        <v>0</v>
      </c>
      <c r="M426" s="141">
        <f t="shared" si="194"/>
        <v>0</v>
      </c>
      <c r="N426" s="141">
        <f t="shared" si="195"/>
        <v>0</v>
      </c>
      <c r="O426" s="141">
        <f t="shared" si="190"/>
        <v>0</v>
      </c>
      <c r="Q426" s="141">
        <f t="shared" si="178"/>
        <v>0</v>
      </c>
      <c r="T426" s="141">
        <f t="shared" si="198"/>
        <v>0</v>
      </c>
      <c r="U426" s="141">
        <f t="shared" si="199"/>
        <v>0</v>
      </c>
      <c r="V426" s="141">
        <f t="shared" si="193"/>
        <v>0</v>
      </c>
      <c r="X426" s="141">
        <f t="shared" si="191"/>
        <v>0</v>
      </c>
      <c r="Y426" s="141">
        <f t="shared" si="192"/>
        <v>0</v>
      </c>
      <c r="Z426" s="141">
        <f t="shared" si="189"/>
        <v>0</v>
      </c>
    </row>
    <row r="427" spans="1:26" x14ac:dyDescent="0.2">
      <c r="A427" s="2" t="s">
        <v>25</v>
      </c>
      <c r="B427" s="2">
        <v>20</v>
      </c>
      <c r="C427" s="2">
        <v>620</v>
      </c>
      <c r="D427" s="16" t="s">
        <v>31</v>
      </c>
      <c r="E427" s="60">
        <v>0</v>
      </c>
      <c r="F427" s="60">
        <v>6735.72</v>
      </c>
      <c r="G427" s="60">
        <v>0</v>
      </c>
      <c r="H427" s="60">
        <v>0</v>
      </c>
      <c r="I427" s="46">
        <v>0</v>
      </c>
      <c r="J427" s="22">
        <f t="shared" si="196"/>
        <v>0</v>
      </c>
      <c r="K427" s="60">
        <v>0</v>
      </c>
      <c r="L427" s="123">
        <f t="shared" si="197"/>
        <v>0</v>
      </c>
      <c r="M427" s="141">
        <f t="shared" si="194"/>
        <v>0</v>
      </c>
      <c r="N427" s="141">
        <f t="shared" si="195"/>
        <v>0</v>
      </c>
      <c r="O427" s="141">
        <f t="shared" si="190"/>
        <v>0</v>
      </c>
      <c r="Q427" s="141">
        <f t="shared" si="178"/>
        <v>0</v>
      </c>
      <c r="T427" s="141">
        <f t="shared" si="198"/>
        <v>0</v>
      </c>
      <c r="U427" s="141">
        <f t="shared" si="199"/>
        <v>0</v>
      </c>
      <c r="V427" s="141">
        <f t="shared" si="193"/>
        <v>0</v>
      </c>
      <c r="X427" s="141">
        <f t="shared" si="191"/>
        <v>0</v>
      </c>
      <c r="Y427" s="141">
        <f t="shared" si="192"/>
        <v>0</v>
      </c>
      <c r="Z427" s="141">
        <f t="shared" si="189"/>
        <v>0</v>
      </c>
    </row>
    <row r="428" spans="1:26" x14ac:dyDescent="0.2">
      <c r="A428" s="2" t="s">
        <v>25</v>
      </c>
      <c r="B428" s="2">
        <v>20</v>
      </c>
      <c r="C428" s="183" t="s">
        <v>283</v>
      </c>
      <c r="D428" s="186"/>
      <c r="E428" s="60">
        <f>SUM(E426:E427)</f>
        <v>0</v>
      </c>
      <c r="F428" s="60">
        <f>SUM(F426:F427)</f>
        <v>35461.35</v>
      </c>
      <c r="G428" s="60">
        <f t="shared" ref="G428:I428" si="201">SUM(G426:G427)</f>
        <v>0</v>
      </c>
      <c r="H428" s="60">
        <f t="shared" si="201"/>
        <v>0</v>
      </c>
      <c r="I428" s="46">
        <f t="shared" si="201"/>
        <v>0</v>
      </c>
      <c r="J428" s="22">
        <f t="shared" si="196"/>
        <v>0</v>
      </c>
      <c r="K428" s="60">
        <f>SUM(K426:K427)</f>
        <v>0</v>
      </c>
      <c r="L428" s="123">
        <f t="shared" si="197"/>
        <v>0</v>
      </c>
      <c r="M428" s="141">
        <f t="shared" si="194"/>
        <v>0</v>
      </c>
      <c r="N428" s="141">
        <f t="shared" si="195"/>
        <v>0</v>
      </c>
      <c r="O428" s="141">
        <f t="shared" si="190"/>
        <v>0</v>
      </c>
      <c r="Q428" s="141">
        <f t="shared" si="178"/>
        <v>0</v>
      </c>
      <c r="T428" s="141">
        <f t="shared" si="198"/>
        <v>0</v>
      </c>
      <c r="U428" s="141">
        <f t="shared" si="199"/>
        <v>0</v>
      </c>
      <c r="V428" s="141">
        <f t="shared" si="193"/>
        <v>0</v>
      </c>
      <c r="X428" s="141">
        <f t="shared" si="191"/>
        <v>0</v>
      </c>
      <c r="Y428" s="141">
        <f t="shared" si="192"/>
        <v>0</v>
      </c>
      <c r="Z428" s="141">
        <f t="shared" si="189"/>
        <v>0</v>
      </c>
    </row>
    <row r="429" spans="1:26" x14ac:dyDescent="0.2">
      <c r="A429" s="2" t="s">
        <v>25</v>
      </c>
      <c r="B429" s="2">
        <v>41</v>
      </c>
      <c r="C429" s="2">
        <v>610</v>
      </c>
      <c r="D429" s="16" t="s">
        <v>233</v>
      </c>
      <c r="E429" s="22">
        <v>152871.14000000001</v>
      </c>
      <c r="F429" s="22">
        <v>155187.1</v>
      </c>
      <c r="G429" s="22">
        <v>195000</v>
      </c>
      <c r="H429" s="22">
        <v>194566.61</v>
      </c>
      <c r="I429" s="153">
        <v>-16793</v>
      </c>
      <c r="J429" s="22">
        <f t="shared" si="187"/>
        <v>177773.61</v>
      </c>
      <c r="K429" s="22">
        <v>68273.63</v>
      </c>
      <c r="L429" s="123">
        <f t="shared" si="188"/>
        <v>38.40481722793389</v>
      </c>
      <c r="M429" s="141">
        <f t="shared" si="194"/>
        <v>0</v>
      </c>
      <c r="N429" s="141">
        <f t="shared" si="195"/>
        <v>0</v>
      </c>
      <c r="O429" s="141">
        <f t="shared" si="190"/>
        <v>0</v>
      </c>
      <c r="P429" s="141">
        <f t="shared" ref="P429:P453" si="202">IF(B429="Bežný rozpočet",G429,0)</f>
        <v>0</v>
      </c>
      <c r="Q429" s="141">
        <f t="shared" si="178"/>
        <v>0</v>
      </c>
      <c r="R429" s="141">
        <f t="shared" ref="R429:R453" si="203">IF(B429="Kapitálový rozpočet",E429,0)</f>
        <v>0</v>
      </c>
      <c r="S429" s="141">
        <f t="shared" ref="S429:S453" si="204">IF(B429="Bežný rozpočet",I429,0)</f>
        <v>0</v>
      </c>
      <c r="T429" s="141">
        <f t="shared" si="198"/>
        <v>0</v>
      </c>
      <c r="U429" s="141">
        <f t="shared" si="199"/>
        <v>0</v>
      </c>
      <c r="V429" s="141">
        <f t="shared" si="193"/>
        <v>0</v>
      </c>
      <c r="W429" s="141">
        <f t="shared" ref="W429:W453" si="205">IF(B429="Bežný rozpočet",K429,0)</f>
        <v>0</v>
      </c>
      <c r="X429" s="141">
        <f t="shared" si="191"/>
        <v>0</v>
      </c>
      <c r="Y429" s="141">
        <f t="shared" si="192"/>
        <v>0</v>
      </c>
      <c r="Z429" s="141">
        <f t="shared" si="189"/>
        <v>0</v>
      </c>
    </row>
    <row r="430" spans="1:26" x14ac:dyDescent="0.2">
      <c r="A430" s="16" t="s">
        <v>25</v>
      </c>
      <c r="B430" s="2">
        <v>41</v>
      </c>
      <c r="C430" s="2">
        <v>620</v>
      </c>
      <c r="D430" s="16" t="s">
        <v>234</v>
      </c>
      <c r="E430" s="22">
        <v>56091.3</v>
      </c>
      <c r="F430" s="22">
        <v>59533.94</v>
      </c>
      <c r="G430" s="22">
        <v>72600</v>
      </c>
      <c r="H430" s="22">
        <v>72600</v>
      </c>
      <c r="I430" s="153">
        <v>-5703</v>
      </c>
      <c r="J430" s="22">
        <f t="shared" si="187"/>
        <v>66897</v>
      </c>
      <c r="K430" s="22">
        <v>24234.09</v>
      </c>
      <c r="L430" s="123">
        <f t="shared" si="188"/>
        <v>36.225974258935381</v>
      </c>
      <c r="M430" s="141">
        <f t="shared" si="194"/>
        <v>0</v>
      </c>
      <c r="N430" s="141">
        <f t="shared" si="195"/>
        <v>0</v>
      </c>
      <c r="O430" s="141">
        <f t="shared" si="190"/>
        <v>0</v>
      </c>
      <c r="P430" s="141">
        <f t="shared" si="202"/>
        <v>0</v>
      </c>
      <c r="Q430" s="141">
        <f t="shared" si="178"/>
        <v>0</v>
      </c>
      <c r="R430" s="141">
        <f t="shared" si="203"/>
        <v>0</v>
      </c>
      <c r="S430" s="141">
        <f t="shared" si="204"/>
        <v>0</v>
      </c>
      <c r="T430" s="141">
        <f t="shared" si="198"/>
        <v>0</v>
      </c>
      <c r="U430" s="141">
        <f t="shared" si="199"/>
        <v>0</v>
      </c>
      <c r="V430" s="141">
        <f t="shared" si="193"/>
        <v>0</v>
      </c>
      <c r="W430" s="141">
        <f t="shared" si="205"/>
        <v>0</v>
      </c>
      <c r="X430" s="141">
        <f t="shared" si="191"/>
        <v>0</v>
      </c>
      <c r="Y430" s="141">
        <f t="shared" si="192"/>
        <v>0</v>
      </c>
      <c r="Z430" s="141">
        <f t="shared" si="189"/>
        <v>0</v>
      </c>
    </row>
    <row r="431" spans="1:26" x14ac:dyDescent="0.2">
      <c r="A431" s="16" t="s">
        <v>25</v>
      </c>
      <c r="B431" s="2">
        <v>41</v>
      </c>
      <c r="C431" s="2">
        <v>631</v>
      </c>
      <c r="D431" s="16" t="s">
        <v>34</v>
      </c>
      <c r="E431" s="37">
        <v>419.47</v>
      </c>
      <c r="F431" s="37">
        <v>622.95000000000005</v>
      </c>
      <c r="G431" s="37">
        <v>500</v>
      </c>
      <c r="H431" s="37">
        <v>500</v>
      </c>
      <c r="I431" s="37">
        <v>0</v>
      </c>
      <c r="J431" s="22">
        <f t="shared" si="187"/>
        <v>500</v>
      </c>
      <c r="K431" s="37">
        <v>20.59</v>
      </c>
      <c r="L431" s="123">
        <f t="shared" si="188"/>
        <v>4.1180000000000003</v>
      </c>
      <c r="M431" s="141">
        <f t="shared" si="194"/>
        <v>0</v>
      </c>
      <c r="N431" s="141">
        <f t="shared" si="195"/>
        <v>0</v>
      </c>
      <c r="O431" s="141">
        <f t="shared" si="190"/>
        <v>0</v>
      </c>
      <c r="P431" s="141">
        <f t="shared" si="202"/>
        <v>0</v>
      </c>
      <c r="Q431" s="141">
        <f t="shared" si="178"/>
        <v>0</v>
      </c>
      <c r="R431" s="141">
        <f t="shared" si="203"/>
        <v>0</v>
      </c>
      <c r="S431" s="141">
        <f t="shared" si="204"/>
        <v>0</v>
      </c>
      <c r="T431" s="141">
        <f t="shared" si="198"/>
        <v>0</v>
      </c>
      <c r="U431" s="141">
        <f t="shared" si="199"/>
        <v>0</v>
      </c>
      <c r="V431" s="141">
        <f t="shared" si="193"/>
        <v>0</v>
      </c>
      <c r="W431" s="141">
        <f t="shared" si="205"/>
        <v>0</v>
      </c>
      <c r="X431" s="141">
        <f t="shared" si="191"/>
        <v>0</v>
      </c>
      <c r="Y431" s="141">
        <f t="shared" si="192"/>
        <v>0</v>
      </c>
      <c r="Z431" s="141">
        <f t="shared" si="189"/>
        <v>0</v>
      </c>
    </row>
    <row r="432" spans="1:26" x14ac:dyDescent="0.2">
      <c r="A432" s="2" t="s">
        <v>25</v>
      </c>
      <c r="B432" s="2">
        <v>41</v>
      </c>
      <c r="C432" s="2">
        <v>632</v>
      </c>
      <c r="D432" s="16" t="s">
        <v>245</v>
      </c>
      <c r="E432" s="22">
        <v>6715.18</v>
      </c>
      <c r="F432" s="22">
        <v>3035.02</v>
      </c>
      <c r="G432" s="22">
        <v>12100</v>
      </c>
      <c r="H432" s="22">
        <v>14090</v>
      </c>
      <c r="I432" s="37">
        <v>0</v>
      </c>
      <c r="J432" s="22">
        <f t="shared" si="187"/>
        <v>14090</v>
      </c>
      <c r="K432" s="22">
        <v>5345.98</v>
      </c>
      <c r="L432" s="123">
        <f t="shared" si="188"/>
        <v>37.941660752306596</v>
      </c>
      <c r="M432" s="141">
        <f t="shared" si="194"/>
        <v>0</v>
      </c>
      <c r="N432" s="141">
        <f t="shared" si="195"/>
        <v>0</v>
      </c>
      <c r="O432" s="141">
        <f t="shared" si="190"/>
        <v>0</v>
      </c>
      <c r="P432" s="141">
        <f t="shared" si="202"/>
        <v>0</v>
      </c>
      <c r="Q432" s="141">
        <f t="shared" si="178"/>
        <v>0</v>
      </c>
      <c r="R432" s="141">
        <f t="shared" si="203"/>
        <v>0</v>
      </c>
      <c r="S432" s="141">
        <f t="shared" si="204"/>
        <v>0</v>
      </c>
      <c r="T432" s="141">
        <f t="shared" si="198"/>
        <v>0</v>
      </c>
      <c r="U432" s="141">
        <f t="shared" si="199"/>
        <v>0</v>
      </c>
      <c r="V432" s="141">
        <f t="shared" si="193"/>
        <v>0</v>
      </c>
      <c r="W432" s="141">
        <f t="shared" si="205"/>
        <v>0</v>
      </c>
      <c r="X432" s="141">
        <f t="shared" si="191"/>
        <v>0</v>
      </c>
      <c r="Y432" s="141">
        <f t="shared" si="192"/>
        <v>0</v>
      </c>
      <c r="Z432" s="141">
        <f t="shared" si="189"/>
        <v>0</v>
      </c>
    </row>
    <row r="433" spans="1:26" x14ac:dyDescent="0.2">
      <c r="A433" s="2" t="s">
        <v>25</v>
      </c>
      <c r="B433" s="2">
        <v>41</v>
      </c>
      <c r="C433" s="2">
        <v>632</v>
      </c>
      <c r="D433" s="16" t="s">
        <v>35</v>
      </c>
      <c r="E433" s="22">
        <v>4820.8</v>
      </c>
      <c r="F433" s="22">
        <v>8673.83</v>
      </c>
      <c r="G433" s="105">
        <v>0</v>
      </c>
      <c r="H433" s="105">
        <v>0</v>
      </c>
      <c r="I433" s="37">
        <v>0</v>
      </c>
      <c r="J433" s="22">
        <f t="shared" si="187"/>
        <v>0</v>
      </c>
      <c r="K433" s="22">
        <v>0</v>
      </c>
      <c r="L433" s="123">
        <f t="shared" si="188"/>
        <v>0</v>
      </c>
      <c r="M433" s="141">
        <f t="shared" si="194"/>
        <v>0</v>
      </c>
      <c r="N433" s="141">
        <f t="shared" si="195"/>
        <v>0</v>
      </c>
      <c r="O433" s="141">
        <f t="shared" si="190"/>
        <v>0</v>
      </c>
      <c r="P433" s="141">
        <f t="shared" si="202"/>
        <v>0</v>
      </c>
      <c r="Q433" s="141">
        <f t="shared" si="178"/>
        <v>0</v>
      </c>
      <c r="R433" s="141">
        <f t="shared" si="203"/>
        <v>0</v>
      </c>
      <c r="S433" s="141">
        <f t="shared" si="204"/>
        <v>0</v>
      </c>
      <c r="T433" s="141">
        <f t="shared" si="198"/>
        <v>0</v>
      </c>
      <c r="U433" s="141">
        <f t="shared" si="199"/>
        <v>0</v>
      </c>
      <c r="V433" s="141">
        <f t="shared" si="193"/>
        <v>0</v>
      </c>
      <c r="W433" s="141">
        <f t="shared" si="205"/>
        <v>0</v>
      </c>
      <c r="X433" s="141">
        <f t="shared" si="191"/>
        <v>0</v>
      </c>
      <c r="Y433" s="141">
        <f t="shared" si="192"/>
        <v>0</v>
      </c>
      <c r="Z433" s="141">
        <f t="shared" si="189"/>
        <v>0</v>
      </c>
    </row>
    <row r="434" spans="1:26" x14ac:dyDescent="0.2">
      <c r="A434" s="2" t="s">
        <v>25</v>
      </c>
      <c r="B434" s="2">
        <v>41</v>
      </c>
      <c r="C434" s="2">
        <v>633</v>
      </c>
      <c r="D434" s="16" t="s">
        <v>119</v>
      </c>
      <c r="E434" s="22">
        <v>11996.72</v>
      </c>
      <c r="F434" s="22">
        <v>9866.34</v>
      </c>
      <c r="G434" s="22">
        <v>18000</v>
      </c>
      <c r="H434" s="22">
        <v>18000</v>
      </c>
      <c r="I434" s="37">
        <v>0</v>
      </c>
      <c r="J434" s="22">
        <f t="shared" si="187"/>
        <v>18000</v>
      </c>
      <c r="K434" s="22">
        <v>3935.44</v>
      </c>
      <c r="L434" s="123">
        <f t="shared" si="188"/>
        <v>21.863555555555557</v>
      </c>
      <c r="M434" s="141">
        <f t="shared" si="194"/>
        <v>0</v>
      </c>
      <c r="N434" s="141">
        <f t="shared" si="195"/>
        <v>0</v>
      </c>
      <c r="O434" s="141">
        <f t="shared" si="190"/>
        <v>0</v>
      </c>
      <c r="P434" s="141">
        <f t="shared" si="202"/>
        <v>0</v>
      </c>
      <c r="Q434" s="141">
        <f t="shared" si="178"/>
        <v>0</v>
      </c>
      <c r="R434" s="141">
        <f t="shared" si="203"/>
        <v>0</v>
      </c>
      <c r="S434" s="141">
        <f t="shared" si="204"/>
        <v>0</v>
      </c>
      <c r="T434" s="141">
        <f t="shared" si="198"/>
        <v>0</v>
      </c>
      <c r="U434" s="141">
        <f t="shared" si="199"/>
        <v>0</v>
      </c>
      <c r="V434" s="141">
        <f t="shared" si="193"/>
        <v>0</v>
      </c>
      <c r="W434" s="141">
        <f t="shared" si="205"/>
        <v>0</v>
      </c>
      <c r="X434" s="141">
        <f t="shared" si="191"/>
        <v>0</v>
      </c>
      <c r="Y434" s="141">
        <f t="shared" si="192"/>
        <v>0</v>
      </c>
      <c r="Z434" s="141">
        <f t="shared" si="189"/>
        <v>0</v>
      </c>
    </row>
    <row r="435" spans="1:26" x14ac:dyDescent="0.2">
      <c r="A435" s="2" t="s">
        <v>25</v>
      </c>
      <c r="B435" s="2">
        <v>41</v>
      </c>
      <c r="C435" s="2">
        <v>634</v>
      </c>
      <c r="D435" s="17" t="s">
        <v>246</v>
      </c>
      <c r="E435" s="22">
        <v>5171.88</v>
      </c>
      <c r="F435" s="22">
        <v>3163.02</v>
      </c>
      <c r="G435" s="22">
        <v>4800</v>
      </c>
      <c r="H435" s="22">
        <v>4800</v>
      </c>
      <c r="I435" s="37">
        <v>0</v>
      </c>
      <c r="J435" s="22">
        <f t="shared" si="187"/>
        <v>4800</v>
      </c>
      <c r="K435" s="22">
        <v>1285</v>
      </c>
      <c r="L435" s="123">
        <f t="shared" si="188"/>
        <v>26.770833333333332</v>
      </c>
      <c r="M435" s="141">
        <f t="shared" si="194"/>
        <v>0</v>
      </c>
      <c r="N435" s="141">
        <f t="shared" si="195"/>
        <v>0</v>
      </c>
      <c r="O435" s="141">
        <f t="shared" si="190"/>
        <v>0</v>
      </c>
      <c r="P435" s="141">
        <f t="shared" si="202"/>
        <v>0</v>
      </c>
      <c r="Q435" s="141">
        <f t="shared" si="178"/>
        <v>0</v>
      </c>
      <c r="R435" s="141">
        <f t="shared" si="203"/>
        <v>0</v>
      </c>
      <c r="S435" s="141">
        <f t="shared" si="204"/>
        <v>0</v>
      </c>
      <c r="T435" s="141">
        <f t="shared" si="198"/>
        <v>0</v>
      </c>
      <c r="U435" s="141">
        <f t="shared" si="199"/>
        <v>0</v>
      </c>
      <c r="V435" s="141">
        <f t="shared" si="193"/>
        <v>0</v>
      </c>
      <c r="W435" s="141">
        <f t="shared" si="205"/>
        <v>0</v>
      </c>
      <c r="X435" s="141">
        <f t="shared" si="191"/>
        <v>0</v>
      </c>
      <c r="Y435" s="141">
        <f t="shared" si="192"/>
        <v>0</v>
      </c>
      <c r="Z435" s="141">
        <f t="shared" si="189"/>
        <v>0</v>
      </c>
    </row>
    <row r="436" spans="1:26" x14ac:dyDescent="0.2">
      <c r="A436" s="2" t="s">
        <v>25</v>
      </c>
      <c r="B436" s="2">
        <v>41</v>
      </c>
      <c r="C436" s="2">
        <v>635</v>
      </c>
      <c r="D436" s="17" t="s">
        <v>278</v>
      </c>
      <c r="E436" s="37">
        <v>5962.61</v>
      </c>
      <c r="F436" s="37">
        <v>3660.46</v>
      </c>
      <c r="G436" s="37">
        <v>8000</v>
      </c>
      <c r="H436" s="37">
        <v>8000</v>
      </c>
      <c r="I436" s="37">
        <v>0</v>
      </c>
      <c r="J436" s="22">
        <f t="shared" si="187"/>
        <v>8000</v>
      </c>
      <c r="K436" s="37">
        <v>2525.64</v>
      </c>
      <c r="L436" s="123">
        <f t="shared" si="188"/>
        <v>31.570499999999999</v>
      </c>
      <c r="M436" s="141">
        <f t="shared" si="194"/>
        <v>0</v>
      </c>
      <c r="N436" s="141">
        <f t="shared" si="195"/>
        <v>0</v>
      </c>
      <c r="O436" s="141">
        <f t="shared" si="190"/>
        <v>0</v>
      </c>
      <c r="P436" s="141">
        <f t="shared" si="202"/>
        <v>0</v>
      </c>
      <c r="Q436" s="141">
        <f t="shared" si="178"/>
        <v>0</v>
      </c>
      <c r="R436" s="141">
        <f t="shared" si="203"/>
        <v>0</v>
      </c>
      <c r="S436" s="141">
        <f t="shared" si="204"/>
        <v>0</v>
      </c>
      <c r="T436" s="141">
        <f t="shared" si="198"/>
        <v>0</v>
      </c>
      <c r="U436" s="141">
        <f t="shared" si="199"/>
        <v>0</v>
      </c>
      <c r="V436" s="141">
        <f t="shared" si="193"/>
        <v>0</v>
      </c>
      <c r="W436" s="141">
        <f t="shared" si="205"/>
        <v>0</v>
      </c>
      <c r="X436" s="141">
        <f t="shared" si="191"/>
        <v>0</v>
      </c>
      <c r="Y436" s="141">
        <f t="shared" si="192"/>
        <v>0</v>
      </c>
      <c r="Z436" s="141">
        <f t="shared" si="189"/>
        <v>0</v>
      </c>
    </row>
    <row r="437" spans="1:26" x14ac:dyDescent="0.2">
      <c r="A437" s="16" t="s">
        <v>25</v>
      </c>
      <c r="B437" s="1">
        <v>41</v>
      </c>
      <c r="C437" s="1">
        <v>635</v>
      </c>
      <c r="D437" s="17" t="s">
        <v>247</v>
      </c>
      <c r="E437" s="21">
        <v>774.69</v>
      </c>
      <c r="F437" s="21">
        <v>0</v>
      </c>
      <c r="G437" s="21">
        <v>0</v>
      </c>
      <c r="H437" s="21">
        <v>0</v>
      </c>
      <c r="I437" s="40">
        <v>0</v>
      </c>
      <c r="J437" s="22">
        <f t="shared" si="187"/>
        <v>0</v>
      </c>
      <c r="K437" s="21">
        <v>0</v>
      </c>
      <c r="L437" s="123">
        <f t="shared" si="188"/>
        <v>0</v>
      </c>
      <c r="M437" s="141">
        <f t="shared" si="194"/>
        <v>0</v>
      </c>
      <c r="N437" s="141">
        <f t="shared" si="195"/>
        <v>0</v>
      </c>
      <c r="O437" s="141">
        <f t="shared" si="190"/>
        <v>0</v>
      </c>
      <c r="P437" s="141">
        <f t="shared" si="202"/>
        <v>0</v>
      </c>
      <c r="Q437" s="141">
        <f t="shared" si="178"/>
        <v>0</v>
      </c>
      <c r="R437" s="141">
        <f t="shared" si="203"/>
        <v>0</v>
      </c>
      <c r="S437" s="141">
        <f t="shared" si="204"/>
        <v>0</v>
      </c>
      <c r="T437" s="141">
        <f t="shared" si="198"/>
        <v>0</v>
      </c>
      <c r="U437" s="141">
        <f t="shared" si="199"/>
        <v>0</v>
      </c>
      <c r="V437" s="141">
        <f t="shared" si="193"/>
        <v>0</v>
      </c>
      <c r="W437" s="141">
        <f t="shared" si="205"/>
        <v>0</v>
      </c>
      <c r="X437" s="141">
        <f t="shared" si="191"/>
        <v>0</v>
      </c>
      <c r="Y437" s="141">
        <f t="shared" si="192"/>
        <v>0</v>
      </c>
      <c r="Z437" s="141">
        <f t="shared" si="189"/>
        <v>0</v>
      </c>
    </row>
    <row r="438" spans="1:26" x14ac:dyDescent="0.2">
      <c r="A438" s="2" t="s">
        <v>25</v>
      </c>
      <c r="B438" s="2">
        <v>41</v>
      </c>
      <c r="C438" s="2">
        <v>636</v>
      </c>
      <c r="D438" s="16" t="s">
        <v>252</v>
      </c>
      <c r="E438" s="37">
        <v>2138.4</v>
      </c>
      <c r="F438" s="37">
        <v>1582.8</v>
      </c>
      <c r="G438" s="37">
        <v>1850</v>
      </c>
      <c r="H438" s="37">
        <v>1850</v>
      </c>
      <c r="I438" s="151">
        <v>300</v>
      </c>
      <c r="J438" s="22">
        <f t="shared" si="187"/>
        <v>2150</v>
      </c>
      <c r="K438" s="37">
        <v>422</v>
      </c>
      <c r="L438" s="123">
        <f t="shared" si="188"/>
        <v>19.627906976744185</v>
      </c>
      <c r="M438" s="141">
        <f t="shared" si="194"/>
        <v>0</v>
      </c>
      <c r="N438" s="141">
        <f t="shared" si="195"/>
        <v>0</v>
      </c>
      <c r="O438" s="141">
        <f t="shared" si="190"/>
        <v>0</v>
      </c>
      <c r="P438" s="141">
        <f t="shared" si="202"/>
        <v>0</v>
      </c>
      <c r="Q438" s="141">
        <f t="shared" si="178"/>
        <v>0</v>
      </c>
      <c r="R438" s="141">
        <f t="shared" si="203"/>
        <v>0</v>
      </c>
      <c r="S438" s="141">
        <f t="shared" si="204"/>
        <v>0</v>
      </c>
      <c r="T438" s="141">
        <f t="shared" si="198"/>
        <v>0</v>
      </c>
      <c r="U438" s="141">
        <f t="shared" si="199"/>
        <v>0</v>
      </c>
      <c r="V438" s="141">
        <f t="shared" si="193"/>
        <v>0</v>
      </c>
      <c r="W438" s="141">
        <f t="shared" si="205"/>
        <v>0</v>
      </c>
      <c r="X438" s="141">
        <f t="shared" si="191"/>
        <v>0</v>
      </c>
      <c r="Y438" s="141">
        <f t="shared" si="192"/>
        <v>0</v>
      </c>
      <c r="Z438" s="141">
        <f t="shared" si="189"/>
        <v>0</v>
      </c>
    </row>
    <row r="439" spans="1:26" x14ac:dyDescent="0.2">
      <c r="A439" s="2" t="s">
        <v>25</v>
      </c>
      <c r="B439" s="2">
        <v>41</v>
      </c>
      <c r="C439" s="2">
        <v>637</v>
      </c>
      <c r="D439" s="16" t="s">
        <v>132</v>
      </c>
      <c r="E439" s="22">
        <v>62276.89</v>
      </c>
      <c r="F439" s="22">
        <v>66396.570000000007</v>
      </c>
      <c r="G439" s="22">
        <v>82000</v>
      </c>
      <c r="H439" s="22">
        <v>82000</v>
      </c>
      <c r="I439" s="111">
        <v>0</v>
      </c>
      <c r="J439" s="22">
        <f t="shared" si="187"/>
        <v>82000</v>
      </c>
      <c r="K439" s="22">
        <v>18067.939999999999</v>
      </c>
      <c r="L439" s="123">
        <f t="shared" si="188"/>
        <v>22.034073170731705</v>
      </c>
      <c r="M439" s="141">
        <f t="shared" si="194"/>
        <v>0</v>
      </c>
      <c r="N439" s="141">
        <f t="shared" si="195"/>
        <v>0</v>
      </c>
      <c r="O439" s="141">
        <f t="shared" si="190"/>
        <v>0</v>
      </c>
      <c r="P439" s="141">
        <f t="shared" si="202"/>
        <v>0</v>
      </c>
      <c r="Q439" s="141">
        <f t="shared" si="178"/>
        <v>0</v>
      </c>
      <c r="R439" s="141">
        <f t="shared" si="203"/>
        <v>0</v>
      </c>
      <c r="S439" s="141">
        <f t="shared" si="204"/>
        <v>0</v>
      </c>
      <c r="T439" s="141">
        <f t="shared" si="198"/>
        <v>0</v>
      </c>
      <c r="U439" s="141">
        <f t="shared" si="199"/>
        <v>0</v>
      </c>
      <c r="V439" s="141">
        <f t="shared" si="193"/>
        <v>0</v>
      </c>
      <c r="W439" s="141">
        <f t="shared" si="205"/>
        <v>0</v>
      </c>
      <c r="X439" s="141">
        <f t="shared" si="191"/>
        <v>0</v>
      </c>
      <c r="Y439" s="141">
        <f t="shared" si="192"/>
        <v>0</v>
      </c>
      <c r="Z439" s="141">
        <f t="shared" si="189"/>
        <v>0</v>
      </c>
    </row>
    <row r="440" spans="1:26" x14ac:dyDescent="0.2">
      <c r="A440" s="97" t="s">
        <v>25</v>
      </c>
      <c r="B440" s="93">
        <v>41</v>
      </c>
      <c r="C440" s="93">
        <v>637</v>
      </c>
      <c r="D440" s="97" t="s">
        <v>222</v>
      </c>
      <c r="E440" s="94">
        <v>1200</v>
      </c>
      <c r="F440" s="95">
        <v>1200</v>
      </c>
      <c r="G440" s="95">
        <v>0</v>
      </c>
      <c r="H440" s="95">
        <v>0</v>
      </c>
      <c r="I440" s="115">
        <v>0</v>
      </c>
      <c r="J440" s="22">
        <f t="shared" si="187"/>
        <v>0</v>
      </c>
      <c r="K440" s="95">
        <v>0</v>
      </c>
      <c r="L440" s="123">
        <f t="shared" si="188"/>
        <v>0</v>
      </c>
      <c r="M440" s="141">
        <f t="shared" si="194"/>
        <v>0</v>
      </c>
      <c r="N440" s="141">
        <f t="shared" si="195"/>
        <v>0</v>
      </c>
      <c r="O440" s="141">
        <f t="shared" si="190"/>
        <v>0</v>
      </c>
      <c r="P440" s="141">
        <f t="shared" si="202"/>
        <v>0</v>
      </c>
      <c r="Q440" s="141">
        <f t="shared" si="178"/>
        <v>0</v>
      </c>
      <c r="R440" s="141">
        <f t="shared" si="203"/>
        <v>0</v>
      </c>
      <c r="S440" s="141">
        <f t="shared" si="204"/>
        <v>0</v>
      </c>
      <c r="T440" s="141">
        <f t="shared" si="198"/>
        <v>0</v>
      </c>
      <c r="U440" s="141">
        <f t="shared" si="199"/>
        <v>0</v>
      </c>
      <c r="V440" s="141">
        <f t="shared" si="193"/>
        <v>0</v>
      </c>
      <c r="W440" s="141">
        <f t="shared" si="205"/>
        <v>0</v>
      </c>
      <c r="X440" s="141">
        <f t="shared" si="191"/>
        <v>0</v>
      </c>
      <c r="Y440" s="141">
        <f t="shared" si="192"/>
        <v>0</v>
      </c>
      <c r="Z440" s="141">
        <f t="shared" si="189"/>
        <v>0</v>
      </c>
    </row>
    <row r="441" spans="1:26" x14ac:dyDescent="0.2">
      <c r="A441" s="16" t="s">
        <v>25</v>
      </c>
      <c r="B441" s="2">
        <v>41</v>
      </c>
      <c r="C441" s="2">
        <v>637</v>
      </c>
      <c r="D441" s="16" t="s">
        <v>199</v>
      </c>
      <c r="E441" s="22">
        <v>390</v>
      </c>
      <c r="F441" s="22">
        <v>0</v>
      </c>
      <c r="G441" s="22">
        <v>0</v>
      </c>
      <c r="H441" s="22">
        <v>0</v>
      </c>
      <c r="I441" s="37">
        <v>0</v>
      </c>
      <c r="J441" s="22">
        <f t="shared" si="187"/>
        <v>0</v>
      </c>
      <c r="K441" s="22">
        <v>0</v>
      </c>
      <c r="L441" s="123">
        <f t="shared" si="188"/>
        <v>0</v>
      </c>
      <c r="M441" s="141">
        <f t="shared" si="194"/>
        <v>0</v>
      </c>
      <c r="N441" s="141">
        <f t="shared" si="195"/>
        <v>0</v>
      </c>
      <c r="O441" s="141">
        <f t="shared" si="190"/>
        <v>0</v>
      </c>
      <c r="P441" s="141">
        <f t="shared" si="202"/>
        <v>0</v>
      </c>
      <c r="Q441" s="141">
        <f t="shared" si="178"/>
        <v>0</v>
      </c>
      <c r="R441" s="141">
        <f t="shared" si="203"/>
        <v>0</v>
      </c>
      <c r="S441" s="141">
        <f t="shared" si="204"/>
        <v>0</v>
      </c>
      <c r="T441" s="141">
        <f t="shared" si="198"/>
        <v>0</v>
      </c>
      <c r="U441" s="141">
        <f t="shared" si="199"/>
        <v>0</v>
      </c>
      <c r="V441" s="141">
        <f t="shared" si="193"/>
        <v>0</v>
      </c>
      <c r="W441" s="141">
        <f t="shared" si="205"/>
        <v>0</v>
      </c>
      <c r="X441" s="141">
        <f t="shared" si="191"/>
        <v>0</v>
      </c>
      <c r="Y441" s="141">
        <f t="shared" si="192"/>
        <v>0</v>
      </c>
      <c r="Z441" s="141">
        <f t="shared" si="189"/>
        <v>0</v>
      </c>
    </row>
    <row r="442" spans="1:26" x14ac:dyDescent="0.2">
      <c r="A442" s="17" t="s">
        <v>25</v>
      </c>
      <c r="B442" s="1">
        <v>41</v>
      </c>
      <c r="C442" s="1">
        <v>642</v>
      </c>
      <c r="D442" s="17" t="s">
        <v>161</v>
      </c>
      <c r="E442" s="22">
        <v>50</v>
      </c>
      <c r="F442" s="22">
        <v>0</v>
      </c>
      <c r="G442" s="22">
        <v>0</v>
      </c>
      <c r="H442" s="22">
        <v>0</v>
      </c>
      <c r="I442" s="37">
        <v>0</v>
      </c>
      <c r="J442" s="22">
        <f t="shared" si="187"/>
        <v>0</v>
      </c>
      <c r="K442" s="22">
        <v>0</v>
      </c>
      <c r="L442" s="123">
        <f t="shared" si="188"/>
        <v>0</v>
      </c>
      <c r="M442" s="141">
        <f t="shared" si="194"/>
        <v>0</v>
      </c>
      <c r="N442" s="141">
        <f t="shared" si="195"/>
        <v>0</v>
      </c>
      <c r="O442" s="141">
        <f t="shared" si="190"/>
        <v>0</v>
      </c>
      <c r="P442" s="141">
        <f t="shared" si="202"/>
        <v>0</v>
      </c>
      <c r="Q442" s="141">
        <f t="shared" si="178"/>
        <v>0</v>
      </c>
      <c r="R442" s="141">
        <f t="shared" si="203"/>
        <v>0</v>
      </c>
      <c r="S442" s="141">
        <f t="shared" si="204"/>
        <v>0</v>
      </c>
      <c r="T442" s="141">
        <f t="shared" si="198"/>
        <v>0</v>
      </c>
      <c r="U442" s="141">
        <f t="shared" si="199"/>
        <v>0</v>
      </c>
      <c r="V442" s="141">
        <f t="shared" si="193"/>
        <v>0</v>
      </c>
      <c r="W442" s="141">
        <f t="shared" si="205"/>
        <v>0</v>
      </c>
      <c r="X442" s="141">
        <f t="shared" si="191"/>
        <v>0</v>
      </c>
      <c r="Y442" s="141">
        <f t="shared" si="192"/>
        <v>0</v>
      </c>
      <c r="Z442" s="141">
        <f t="shared" si="189"/>
        <v>0</v>
      </c>
    </row>
    <row r="443" spans="1:26" x14ac:dyDescent="0.2">
      <c r="A443" s="2" t="s">
        <v>25</v>
      </c>
      <c r="B443" s="2">
        <v>41</v>
      </c>
      <c r="C443" s="2">
        <v>642</v>
      </c>
      <c r="D443" s="16" t="s">
        <v>101</v>
      </c>
      <c r="E443" s="37">
        <v>16155.17</v>
      </c>
      <c r="F443" s="37">
        <v>2048.94</v>
      </c>
      <c r="G443" s="37">
        <v>0</v>
      </c>
      <c r="H443" s="37">
        <v>433.39</v>
      </c>
      <c r="I443" s="151">
        <v>1200</v>
      </c>
      <c r="J443" s="22">
        <f t="shared" si="187"/>
        <v>1633.3899999999999</v>
      </c>
      <c r="K443" s="37">
        <v>1333.59</v>
      </c>
      <c r="L443" s="123">
        <f t="shared" si="188"/>
        <v>81.645534746753682</v>
      </c>
      <c r="M443" s="141">
        <f t="shared" si="194"/>
        <v>0</v>
      </c>
      <c r="N443" s="141">
        <f t="shared" si="195"/>
        <v>0</v>
      </c>
      <c r="O443" s="141">
        <f t="shared" si="190"/>
        <v>0</v>
      </c>
      <c r="P443" s="141">
        <f t="shared" si="202"/>
        <v>0</v>
      </c>
      <c r="Q443" s="141">
        <f t="shared" si="178"/>
        <v>0</v>
      </c>
      <c r="R443" s="141">
        <f t="shared" si="203"/>
        <v>0</v>
      </c>
      <c r="S443" s="141">
        <f t="shared" si="204"/>
        <v>0</v>
      </c>
      <c r="T443" s="141">
        <f t="shared" si="198"/>
        <v>0</v>
      </c>
      <c r="U443" s="141">
        <f t="shared" si="199"/>
        <v>0</v>
      </c>
      <c r="V443" s="141">
        <f t="shared" si="193"/>
        <v>0</v>
      </c>
      <c r="W443" s="141">
        <f t="shared" si="205"/>
        <v>0</v>
      </c>
      <c r="X443" s="141">
        <f t="shared" si="191"/>
        <v>0</v>
      </c>
      <c r="Y443" s="141">
        <f t="shared" si="192"/>
        <v>0</v>
      </c>
      <c r="Z443" s="141">
        <f t="shared" si="189"/>
        <v>0</v>
      </c>
    </row>
    <row r="444" spans="1:26" x14ac:dyDescent="0.2">
      <c r="A444" s="1" t="s">
        <v>25</v>
      </c>
      <c r="B444" s="1">
        <v>41</v>
      </c>
      <c r="C444" s="1">
        <v>651</v>
      </c>
      <c r="D444" s="17" t="s">
        <v>109</v>
      </c>
      <c r="E444" s="40">
        <v>798.99</v>
      </c>
      <c r="F444" s="21">
        <v>508.72</v>
      </c>
      <c r="G444" s="21">
        <v>1000</v>
      </c>
      <c r="H444" s="21">
        <v>1000</v>
      </c>
      <c r="I444" s="40">
        <v>0</v>
      </c>
      <c r="J444" s="22">
        <f t="shared" si="187"/>
        <v>1000</v>
      </c>
      <c r="K444" s="21">
        <v>153.15</v>
      </c>
      <c r="L444" s="123">
        <f t="shared" si="188"/>
        <v>15.315000000000001</v>
      </c>
      <c r="M444" s="141">
        <f t="shared" si="194"/>
        <v>0</v>
      </c>
      <c r="N444" s="141">
        <f t="shared" si="195"/>
        <v>0</v>
      </c>
      <c r="O444" s="141">
        <f t="shared" si="190"/>
        <v>0</v>
      </c>
      <c r="P444" s="141">
        <f t="shared" si="202"/>
        <v>0</v>
      </c>
      <c r="Q444" s="141">
        <f t="shared" si="178"/>
        <v>0</v>
      </c>
      <c r="R444" s="141">
        <f t="shared" si="203"/>
        <v>0</v>
      </c>
      <c r="S444" s="141">
        <f t="shared" si="204"/>
        <v>0</v>
      </c>
      <c r="T444" s="141">
        <f t="shared" si="198"/>
        <v>0</v>
      </c>
      <c r="U444" s="141">
        <f t="shared" si="199"/>
        <v>0</v>
      </c>
      <c r="V444" s="141">
        <f t="shared" si="193"/>
        <v>0</v>
      </c>
      <c r="W444" s="141">
        <f t="shared" si="205"/>
        <v>0</v>
      </c>
      <c r="X444" s="141">
        <f t="shared" si="191"/>
        <v>0</v>
      </c>
      <c r="Y444" s="141">
        <f t="shared" si="192"/>
        <v>0</v>
      </c>
      <c r="Z444" s="141">
        <f t="shared" si="189"/>
        <v>0</v>
      </c>
    </row>
    <row r="445" spans="1:26" x14ac:dyDescent="0.2">
      <c r="A445" s="2" t="s">
        <v>25</v>
      </c>
      <c r="B445" s="2">
        <v>41</v>
      </c>
      <c r="C445" s="2">
        <v>651</v>
      </c>
      <c r="D445" s="16" t="s">
        <v>110</v>
      </c>
      <c r="E445" s="37">
        <v>1068.31</v>
      </c>
      <c r="F445" s="22">
        <v>866.77</v>
      </c>
      <c r="G445" s="22">
        <v>1200</v>
      </c>
      <c r="H445" s="22">
        <v>1200</v>
      </c>
      <c r="I445" s="37">
        <v>0</v>
      </c>
      <c r="J445" s="22">
        <f t="shared" si="187"/>
        <v>1200</v>
      </c>
      <c r="K445" s="22">
        <v>350.72</v>
      </c>
      <c r="L445" s="123">
        <f t="shared" si="188"/>
        <v>29.22666666666667</v>
      </c>
      <c r="M445" s="141">
        <f t="shared" si="194"/>
        <v>0</v>
      </c>
      <c r="N445" s="141">
        <f t="shared" si="195"/>
        <v>0</v>
      </c>
      <c r="O445" s="141">
        <f t="shared" si="190"/>
        <v>0</v>
      </c>
      <c r="P445" s="141">
        <f t="shared" si="202"/>
        <v>0</v>
      </c>
      <c r="Q445" s="141">
        <f t="shared" si="178"/>
        <v>0</v>
      </c>
      <c r="R445" s="141">
        <f t="shared" si="203"/>
        <v>0</v>
      </c>
      <c r="S445" s="141">
        <f t="shared" si="204"/>
        <v>0</v>
      </c>
      <c r="T445" s="141">
        <f t="shared" si="198"/>
        <v>0</v>
      </c>
      <c r="U445" s="141">
        <f t="shared" si="199"/>
        <v>0</v>
      </c>
      <c r="V445" s="141">
        <f t="shared" si="193"/>
        <v>0</v>
      </c>
      <c r="W445" s="141">
        <f t="shared" si="205"/>
        <v>0</v>
      </c>
      <c r="X445" s="141">
        <f t="shared" si="191"/>
        <v>0</v>
      </c>
      <c r="Y445" s="141">
        <f t="shared" si="192"/>
        <v>0</v>
      </c>
      <c r="Z445" s="141">
        <f t="shared" si="189"/>
        <v>0</v>
      </c>
    </row>
    <row r="446" spans="1:26" x14ac:dyDescent="0.2">
      <c r="A446" s="2" t="s">
        <v>25</v>
      </c>
      <c r="B446" s="2">
        <v>41</v>
      </c>
      <c r="C446" s="2">
        <v>651</v>
      </c>
      <c r="D446" s="2" t="s">
        <v>42</v>
      </c>
      <c r="E446" s="22">
        <v>3061.29</v>
      </c>
      <c r="F446" s="22">
        <v>2905.35</v>
      </c>
      <c r="G446" s="22">
        <v>3200</v>
      </c>
      <c r="H446" s="22">
        <v>3200</v>
      </c>
      <c r="I446" s="37">
        <v>0</v>
      </c>
      <c r="J446" s="22">
        <f t="shared" si="187"/>
        <v>3200</v>
      </c>
      <c r="K446" s="22">
        <v>1167.3699999999999</v>
      </c>
      <c r="L446" s="123">
        <f t="shared" si="188"/>
        <v>36.480312499999997</v>
      </c>
      <c r="M446" s="141">
        <f t="shared" si="194"/>
        <v>0</v>
      </c>
      <c r="N446" s="141">
        <f t="shared" si="195"/>
        <v>0</v>
      </c>
      <c r="O446" s="141">
        <f t="shared" si="190"/>
        <v>0</v>
      </c>
      <c r="P446" s="141">
        <f t="shared" si="202"/>
        <v>0</v>
      </c>
      <c r="Q446" s="141">
        <f t="shared" si="178"/>
        <v>0</v>
      </c>
      <c r="R446" s="141">
        <f t="shared" si="203"/>
        <v>0</v>
      </c>
      <c r="S446" s="141">
        <f t="shared" si="204"/>
        <v>0</v>
      </c>
      <c r="T446" s="141">
        <f t="shared" si="198"/>
        <v>0</v>
      </c>
      <c r="U446" s="141">
        <f t="shared" si="199"/>
        <v>0</v>
      </c>
      <c r="V446" s="141">
        <f t="shared" si="193"/>
        <v>0</v>
      </c>
      <c r="W446" s="141">
        <f t="shared" si="205"/>
        <v>0</v>
      </c>
      <c r="X446" s="141">
        <f t="shared" si="191"/>
        <v>0</v>
      </c>
      <c r="Y446" s="141">
        <f t="shared" si="192"/>
        <v>0</v>
      </c>
      <c r="Z446" s="141">
        <f t="shared" si="189"/>
        <v>0</v>
      </c>
    </row>
    <row r="447" spans="1:26" x14ac:dyDescent="0.2">
      <c r="A447" s="2" t="s">
        <v>25</v>
      </c>
      <c r="B447" s="2">
        <v>41</v>
      </c>
      <c r="C447" s="2">
        <v>651</v>
      </c>
      <c r="D447" s="16" t="s">
        <v>61</v>
      </c>
      <c r="E447" s="37">
        <v>1769.15</v>
      </c>
      <c r="F447" s="22">
        <v>1712.23</v>
      </c>
      <c r="G447" s="22">
        <v>1800</v>
      </c>
      <c r="H447" s="22">
        <v>1800</v>
      </c>
      <c r="I447" s="37">
        <v>0</v>
      </c>
      <c r="J447" s="22">
        <f>SUM(H447:I447)</f>
        <v>1800</v>
      </c>
      <c r="K447" s="22">
        <v>699.1</v>
      </c>
      <c r="L447" s="123">
        <f t="shared" si="188"/>
        <v>38.838888888888889</v>
      </c>
      <c r="M447" s="141">
        <f t="shared" si="194"/>
        <v>0</v>
      </c>
      <c r="N447" s="141">
        <f t="shared" si="195"/>
        <v>0</v>
      </c>
      <c r="O447" s="141">
        <f t="shared" si="190"/>
        <v>0</v>
      </c>
      <c r="P447" s="141">
        <f t="shared" si="202"/>
        <v>0</v>
      </c>
      <c r="Q447" s="141">
        <f t="shared" si="178"/>
        <v>0</v>
      </c>
      <c r="R447" s="141">
        <f t="shared" si="203"/>
        <v>0</v>
      </c>
      <c r="S447" s="141">
        <f t="shared" si="204"/>
        <v>0</v>
      </c>
      <c r="T447" s="141">
        <f t="shared" si="198"/>
        <v>0</v>
      </c>
      <c r="U447" s="141">
        <f t="shared" si="199"/>
        <v>0</v>
      </c>
      <c r="V447" s="141">
        <f t="shared" si="193"/>
        <v>0</v>
      </c>
      <c r="W447" s="141">
        <f t="shared" si="205"/>
        <v>0</v>
      </c>
      <c r="X447" s="141">
        <f t="shared" si="191"/>
        <v>0</v>
      </c>
      <c r="Y447" s="141">
        <f t="shared" si="192"/>
        <v>0</v>
      </c>
      <c r="Z447" s="141">
        <f t="shared" si="189"/>
        <v>0</v>
      </c>
    </row>
    <row r="448" spans="1:26" x14ac:dyDescent="0.2">
      <c r="A448" s="4" t="s">
        <v>25</v>
      </c>
      <c r="B448" s="4">
        <v>41</v>
      </c>
      <c r="C448" s="4">
        <v>651</v>
      </c>
      <c r="D448" s="4" t="s">
        <v>43</v>
      </c>
      <c r="E448" s="41">
        <v>1885.49</v>
      </c>
      <c r="F448" s="21">
        <v>1789.41</v>
      </c>
      <c r="G448" s="21">
        <v>2000</v>
      </c>
      <c r="H448" s="21">
        <v>2000</v>
      </c>
      <c r="I448" s="38">
        <v>0</v>
      </c>
      <c r="J448" s="22">
        <f t="shared" si="187"/>
        <v>2000</v>
      </c>
      <c r="K448" s="21">
        <v>718.77</v>
      </c>
      <c r="L448" s="123">
        <f t="shared" si="188"/>
        <v>35.938499999999998</v>
      </c>
      <c r="M448" s="141">
        <f t="shared" si="194"/>
        <v>0</v>
      </c>
      <c r="N448" s="141">
        <f t="shared" si="195"/>
        <v>0</v>
      </c>
      <c r="O448" s="141">
        <f t="shared" si="190"/>
        <v>0</v>
      </c>
      <c r="P448" s="141">
        <f t="shared" si="202"/>
        <v>0</v>
      </c>
      <c r="Q448" s="141">
        <f t="shared" si="178"/>
        <v>0</v>
      </c>
      <c r="R448" s="141">
        <f t="shared" si="203"/>
        <v>0</v>
      </c>
      <c r="S448" s="141">
        <f t="shared" si="204"/>
        <v>0</v>
      </c>
      <c r="T448" s="141">
        <f t="shared" si="198"/>
        <v>0</v>
      </c>
      <c r="U448" s="141">
        <f t="shared" si="199"/>
        <v>0</v>
      </c>
      <c r="V448" s="141">
        <f t="shared" si="193"/>
        <v>0</v>
      </c>
      <c r="W448" s="141">
        <f t="shared" si="205"/>
        <v>0</v>
      </c>
      <c r="X448" s="141">
        <f t="shared" si="191"/>
        <v>0</v>
      </c>
      <c r="Y448" s="141">
        <f t="shared" si="192"/>
        <v>0</v>
      </c>
      <c r="Z448" s="141">
        <f t="shared" si="189"/>
        <v>0</v>
      </c>
    </row>
    <row r="449" spans="1:28" x14ac:dyDescent="0.2">
      <c r="A449" s="5" t="s">
        <v>25</v>
      </c>
      <c r="B449" s="5">
        <v>41</v>
      </c>
      <c r="C449" s="5">
        <v>637</v>
      </c>
      <c r="D449" s="18" t="s">
        <v>143</v>
      </c>
      <c r="E449" s="32">
        <v>1677.8</v>
      </c>
      <c r="F449" s="74">
        <v>1952.73</v>
      </c>
      <c r="G449" s="74">
        <v>2000</v>
      </c>
      <c r="H449" s="74">
        <v>2000</v>
      </c>
      <c r="I449" s="32">
        <v>0</v>
      </c>
      <c r="J449" s="22">
        <f t="shared" si="187"/>
        <v>2000</v>
      </c>
      <c r="K449" s="74">
        <v>1156.24</v>
      </c>
      <c r="L449" s="123">
        <f t="shared" si="188"/>
        <v>57.811999999999998</v>
      </c>
      <c r="M449" s="141">
        <f t="shared" si="194"/>
        <v>0</v>
      </c>
      <c r="N449" s="141">
        <f t="shared" si="195"/>
        <v>0</v>
      </c>
      <c r="O449" s="141">
        <f t="shared" si="190"/>
        <v>0</v>
      </c>
      <c r="P449" s="141">
        <f t="shared" si="202"/>
        <v>0</v>
      </c>
      <c r="Q449" s="141">
        <f t="shared" si="178"/>
        <v>0</v>
      </c>
      <c r="R449" s="141">
        <f t="shared" si="203"/>
        <v>0</v>
      </c>
      <c r="S449" s="141">
        <f t="shared" si="204"/>
        <v>0</v>
      </c>
      <c r="T449" s="141">
        <f t="shared" si="198"/>
        <v>0</v>
      </c>
      <c r="U449" s="141">
        <f t="shared" si="199"/>
        <v>0</v>
      </c>
      <c r="V449" s="141">
        <f t="shared" si="193"/>
        <v>0</v>
      </c>
      <c r="W449" s="141">
        <f t="shared" si="205"/>
        <v>0</v>
      </c>
      <c r="X449" s="141">
        <f t="shared" si="191"/>
        <v>0</v>
      </c>
      <c r="Y449" s="141">
        <f t="shared" si="192"/>
        <v>0</v>
      </c>
      <c r="Z449" s="141">
        <f t="shared" si="189"/>
        <v>0</v>
      </c>
    </row>
    <row r="450" spans="1:28" x14ac:dyDescent="0.2">
      <c r="A450" s="2" t="s">
        <v>25</v>
      </c>
      <c r="B450" s="187" t="s">
        <v>5</v>
      </c>
      <c r="C450" s="185"/>
      <c r="D450" s="186"/>
      <c r="E450" s="60">
        <f>SUM(E429:E449,E410,E408,E412,E428,E425)</f>
        <v>345891.68999999989</v>
      </c>
      <c r="F450" s="60">
        <f t="shared" ref="F450:I450" si="206">SUM(F429:F449,F410,F408,F412,F428,F425)</f>
        <v>396974.95999999985</v>
      </c>
      <c r="G450" s="60">
        <f t="shared" si="206"/>
        <v>406050</v>
      </c>
      <c r="H450" s="60">
        <f t="shared" si="206"/>
        <v>557751.9</v>
      </c>
      <c r="I450" s="166">
        <f t="shared" si="206"/>
        <v>-20996</v>
      </c>
      <c r="J450" s="22">
        <f>SUM(H450:I450)</f>
        <v>536755.9</v>
      </c>
      <c r="K450" s="60">
        <f>SUM(K429:K449,K410,K408,K412,K428,K425)</f>
        <v>262514.65999999997</v>
      </c>
      <c r="L450" s="123">
        <f t="shared" si="188"/>
        <v>48.907643120457543</v>
      </c>
      <c r="M450" s="141">
        <f t="shared" si="194"/>
        <v>345891.68999999989</v>
      </c>
      <c r="N450" s="141">
        <f t="shared" si="195"/>
        <v>396974.95999999985</v>
      </c>
      <c r="O450" s="141">
        <f t="shared" si="190"/>
        <v>0</v>
      </c>
      <c r="P450" s="141">
        <f t="shared" si="202"/>
        <v>406050</v>
      </c>
      <c r="Q450" s="141">
        <f t="shared" si="178"/>
        <v>0</v>
      </c>
      <c r="R450" s="141">
        <f t="shared" si="203"/>
        <v>0</v>
      </c>
      <c r="S450" s="141">
        <f t="shared" si="204"/>
        <v>-20996</v>
      </c>
      <c r="T450" s="141">
        <f t="shared" si="198"/>
        <v>0</v>
      </c>
      <c r="U450" s="141">
        <f t="shared" si="199"/>
        <v>536755.9</v>
      </c>
      <c r="V450" s="141">
        <f t="shared" si="193"/>
        <v>0</v>
      </c>
      <c r="W450" s="141">
        <f t="shared" si="205"/>
        <v>262514.65999999997</v>
      </c>
      <c r="X450" s="141">
        <f t="shared" si="191"/>
        <v>0</v>
      </c>
      <c r="Y450" s="141">
        <f t="shared" si="192"/>
        <v>557751.9</v>
      </c>
      <c r="Z450" s="141">
        <f t="shared" si="189"/>
        <v>0</v>
      </c>
    </row>
    <row r="451" spans="1:28" x14ac:dyDescent="0.2">
      <c r="A451" s="2" t="s">
        <v>25</v>
      </c>
      <c r="B451" s="2">
        <v>41</v>
      </c>
      <c r="C451" s="2">
        <v>821</v>
      </c>
      <c r="D451" s="16" t="s">
        <v>111</v>
      </c>
      <c r="E451" s="46">
        <v>27840</v>
      </c>
      <c r="F451" s="22">
        <v>27840</v>
      </c>
      <c r="G451" s="22">
        <v>27840</v>
      </c>
      <c r="H451" s="22">
        <v>27840</v>
      </c>
      <c r="I451" s="46">
        <v>0</v>
      </c>
      <c r="J451" s="22">
        <f t="shared" si="187"/>
        <v>27840</v>
      </c>
      <c r="K451" s="22">
        <v>11600</v>
      </c>
      <c r="L451" s="123">
        <f t="shared" si="188"/>
        <v>41.666666666666664</v>
      </c>
      <c r="M451" s="141">
        <f t="shared" si="194"/>
        <v>0</v>
      </c>
      <c r="N451" s="141">
        <f t="shared" si="195"/>
        <v>0</v>
      </c>
      <c r="O451" s="141">
        <f t="shared" si="190"/>
        <v>0</v>
      </c>
      <c r="P451" s="141">
        <f t="shared" si="202"/>
        <v>0</v>
      </c>
      <c r="Q451" s="141">
        <f t="shared" si="178"/>
        <v>0</v>
      </c>
      <c r="R451" s="141">
        <f t="shared" si="203"/>
        <v>0</v>
      </c>
      <c r="S451" s="141">
        <f t="shared" si="204"/>
        <v>0</v>
      </c>
      <c r="T451" s="141">
        <f t="shared" si="198"/>
        <v>0</v>
      </c>
      <c r="U451" s="141">
        <f t="shared" si="199"/>
        <v>0</v>
      </c>
      <c r="V451" s="141">
        <f t="shared" si="193"/>
        <v>0</v>
      </c>
      <c r="W451" s="141">
        <f t="shared" si="205"/>
        <v>0</v>
      </c>
      <c r="X451" s="141">
        <f t="shared" si="191"/>
        <v>0</v>
      </c>
      <c r="Y451" s="141">
        <f t="shared" si="192"/>
        <v>0</v>
      </c>
      <c r="Z451" s="141">
        <f t="shared" si="189"/>
        <v>0</v>
      </c>
    </row>
    <row r="452" spans="1:28" x14ac:dyDescent="0.2">
      <c r="A452" s="2" t="s">
        <v>25</v>
      </c>
      <c r="B452" s="2">
        <v>41</v>
      </c>
      <c r="C452" s="2">
        <v>821</v>
      </c>
      <c r="D452" s="16" t="s">
        <v>62</v>
      </c>
      <c r="E452" s="22">
        <v>6100.33</v>
      </c>
      <c r="F452" s="22">
        <v>6157.25</v>
      </c>
      <c r="G452" s="22">
        <v>6000</v>
      </c>
      <c r="H452" s="22">
        <v>6000</v>
      </c>
      <c r="I452" s="37">
        <v>0</v>
      </c>
      <c r="J452" s="22">
        <f t="shared" si="187"/>
        <v>6000</v>
      </c>
      <c r="K452" s="22">
        <v>2579.85</v>
      </c>
      <c r="L452" s="123">
        <f t="shared" si="188"/>
        <v>42.997499999999995</v>
      </c>
      <c r="M452" s="141">
        <f t="shared" si="194"/>
        <v>0</v>
      </c>
      <c r="N452" s="141">
        <f t="shared" si="195"/>
        <v>0</v>
      </c>
      <c r="O452" s="141">
        <f t="shared" si="190"/>
        <v>0</v>
      </c>
      <c r="P452" s="141">
        <f t="shared" si="202"/>
        <v>0</v>
      </c>
      <c r="Q452" s="141">
        <f t="shared" si="178"/>
        <v>0</v>
      </c>
      <c r="R452" s="141">
        <f t="shared" si="203"/>
        <v>0</v>
      </c>
      <c r="S452" s="141">
        <f t="shared" si="204"/>
        <v>0</v>
      </c>
      <c r="T452" s="141">
        <f t="shared" si="198"/>
        <v>0</v>
      </c>
      <c r="U452" s="141">
        <f t="shared" si="199"/>
        <v>0</v>
      </c>
      <c r="V452" s="141">
        <f t="shared" si="193"/>
        <v>0</v>
      </c>
      <c r="W452" s="141">
        <f t="shared" si="205"/>
        <v>0</v>
      </c>
      <c r="X452" s="141">
        <f t="shared" si="191"/>
        <v>0</v>
      </c>
      <c r="Y452" s="141">
        <f t="shared" si="192"/>
        <v>0</v>
      </c>
      <c r="Z452" s="141">
        <f t="shared" si="189"/>
        <v>0</v>
      </c>
    </row>
    <row r="453" spans="1:28" x14ac:dyDescent="0.2">
      <c r="A453" s="2" t="s">
        <v>25</v>
      </c>
      <c r="B453" s="2">
        <v>41</v>
      </c>
      <c r="C453" s="2">
        <v>821</v>
      </c>
      <c r="D453" s="2" t="s">
        <v>45</v>
      </c>
      <c r="E453" s="22">
        <v>4115.79</v>
      </c>
      <c r="F453" s="22">
        <v>4271.7299999999996</v>
      </c>
      <c r="G453" s="22">
        <v>4000</v>
      </c>
      <c r="H453" s="22">
        <v>4000</v>
      </c>
      <c r="I453" s="37">
        <v>0</v>
      </c>
      <c r="J453" s="22">
        <f t="shared" si="187"/>
        <v>4000</v>
      </c>
      <c r="K453" s="22">
        <v>1823.08</v>
      </c>
      <c r="L453" s="123">
        <f t="shared" si="188"/>
        <v>45.576999999999998</v>
      </c>
      <c r="M453" s="141">
        <f t="shared" si="194"/>
        <v>0</v>
      </c>
      <c r="N453" s="141">
        <f t="shared" si="195"/>
        <v>0</v>
      </c>
      <c r="O453" s="141">
        <f t="shared" si="190"/>
        <v>0</v>
      </c>
      <c r="P453" s="141">
        <f t="shared" si="202"/>
        <v>0</v>
      </c>
      <c r="Q453" s="141">
        <f t="shared" ref="Q453" si="207">IF(B453="Kapitálový rozpočet",F453,0)</f>
        <v>0</v>
      </c>
      <c r="R453" s="141">
        <f t="shared" si="203"/>
        <v>0</v>
      </c>
      <c r="S453" s="141">
        <f t="shared" si="204"/>
        <v>0</v>
      </c>
      <c r="T453" s="141">
        <f t="shared" si="198"/>
        <v>0</v>
      </c>
      <c r="U453" s="141">
        <f t="shared" si="199"/>
        <v>0</v>
      </c>
      <c r="V453" s="141">
        <f t="shared" si="193"/>
        <v>0</v>
      </c>
      <c r="W453" s="141">
        <f t="shared" si="205"/>
        <v>0</v>
      </c>
      <c r="X453" s="141">
        <f t="shared" si="191"/>
        <v>0</v>
      </c>
      <c r="Y453" s="141">
        <f t="shared" si="192"/>
        <v>0</v>
      </c>
      <c r="Z453" s="141">
        <f t="shared" si="189"/>
        <v>0</v>
      </c>
    </row>
    <row r="454" spans="1:28" x14ac:dyDescent="0.2">
      <c r="A454" s="2" t="s">
        <v>25</v>
      </c>
      <c r="B454" s="2">
        <v>41</v>
      </c>
      <c r="C454" s="2">
        <v>821</v>
      </c>
      <c r="D454" s="2" t="s">
        <v>44</v>
      </c>
      <c r="E454" s="22">
        <v>2535.5500000000002</v>
      </c>
      <c r="F454" s="22">
        <v>2631.63</v>
      </c>
      <c r="G454" s="22">
        <v>2500</v>
      </c>
      <c r="H454" s="22">
        <v>2500</v>
      </c>
      <c r="I454" s="37">
        <v>0</v>
      </c>
      <c r="J454" s="22">
        <f t="shared" si="187"/>
        <v>2500</v>
      </c>
      <c r="K454" s="22">
        <v>1123.33</v>
      </c>
      <c r="L454" s="123">
        <f t="shared" si="188"/>
        <v>44.933199999999999</v>
      </c>
      <c r="M454" s="141">
        <f>SUM(M8:M453)</f>
        <v>1574935.4600000002</v>
      </c>
      <c r="N454" s="141">
        <f>SUM(N9:N453)</f>
        <v>1494531.3099999996</v>
      </c>
      <c r="O454" s="141">
        <f>SUM(O8:O453)</f>
        <v>110700</v>
      </c>
      <c r="P454" s="141">
        <f>SUM(P8:P453)</f>
        <v>1490410.25</v>
      </c>
      <c r="Q454" s="141">
        <f>SUM(Q9:Q453)</f>
        <v>96294.709999999992</v>
      </c>
      <c r="R454" s="141">
        <f t="shared" ref="R454:Z454" si="208">SUM(R8:R453)</f>
        <v>207621.51</v>
      </c>
      <c r="S454" s="141">
        <f t="shared" si="208"/>
        <v>-98193.2</v>
      </c>
      <c r="T454" s="141">
        <f t="shared" si="208"/>
        <v>30490</v>
      </c>
      <c r="U454" s="141">
        <f t="shared" si="208"/>
        <v>1595195.12</v>
      </c>
      <c r="V454" s="141">
        <f t="shared" si="208"/>
        <v>120700</v>
      </c>
      <c r="W454" s="141">
        <f t="shared" si="208"/>
        <v>639670.49</v>
      </c>
      <c r="X454" s="141">
        <f t="shared" si="208"/>
        <v>18052.060000000001</v>
      </c>
      <c r="Y454" s="141">
        <f t="shared" si="208"/>
        <v>1693388.3199999998</v>
      </c>
      <c r="Z454" s="141">
        <f t="shared" si="208"/>
        <v>151190</v>
      </c>
    </row>
    <row r="455" spans="1:28" x14ac:dyDescent="0.2">
      <c r="A455" s="2" t="s">
        <v>25</v>
      </c>
      <c r="B455" s="2">
        <v>41</v>
      </c>
      <c r="C455" s="2">
        <v>821</v>
      </c>
      <c r="D455" s="16" t="s">
        <v>112</v>
      </c>
      <c r="E455" s="22">
        <v>21240</v>
      </c>
      <c r="F455" s="22">
        <v>21240</v>
      </c>
      <c r="G455" s="22">
        <v>21240</v>
      </c>
      <c r="H455" s="22">
        <v>21240</v>
      </c>
      <c r="I455" s="37">
        <v>0</v>
      </c>
      <c r="J455" s="22">
        <f t="shared" si="187"/>
        <v>21240</v>
      </c>
      <c r="K455" s="22">
        <v>8850</v>
      </c>
      <c r="L455" s="123">
        <f t="shared" si="188"/>
        <v>41.666666666666664</v>
      </c>
    </row>
    <row r="456" spans="1:28" x14ac:dyDescent="0.2">
      <c r="A456" s="2" t="s">
        <v>25</v>
      </c>
      <c r="B456" s="183" t="s">
        <v>26</v>
      </c>
      <c r="C456" s="225"/>
      <c r="D456" s="184"/>
      <c r="E456" s="64">
        <f>SUM(E451:E455)</f>
        <v>61831.670000000006</v>
      </c>
      <c r="F456" s="64">
        <f>SUM(F451:F455)</f>
        <v>62140.609999999993</v>
      </c>
      <c r="G456" s="64">
        <f>SUM(G451:G455)</f>
        <v>61580</v>
      </c>
      <c r="H456" s="64">
        <f>SUM(H451:H455)</f>
        <v>61580</v>
      </c>
      <c r="I456" s="64">
        <f>SUM(I451:I455)</f>
        <v>0</v>
      </c>
      <c r="J456" s="22">
        <f t="shared" si="187"/>
        <v>61580</v>
      </c>
      <c r="K456" s="64">
        <f>SUM(K451:K455)</f>
        <v>25976.260000000002</v>
      </c>
      <c r="L456" s="123">
        <f t="shared" si="188"/>
        <v>42.182949009418643</v>
      </c>
    </row>
    <row r="457" spans="1:28" ht="14.25" thickTop="1" thickBot="1" x14ac:dyDescent="0.25">
      <c r="A457" s="194" t="s">
        <v>289</v>
      </c>
      <c r="B457" s="220"/>
      <c r="C457" s="220"/>
      <c r="D457" s="221"/>
      <c r="E457" s="75">
        <f>SUM(M454)</f>
        <v>1574935.4600000002</v>
      </c>
      <c r="F457" s="75">
        <f>SUM(N454)</f>
        <v>1494531.3099999996</v>
      </c>
      <c r="G457" s="75">
        <f>SUM(P454)</f>
        <v>1490410.25</v>
      </c>
      <c r="H457" s="75">
        <f>SUM(Y454)</f>
        <v>1693388.3199999998</v>
      </c>
      <c r="I457" s="167">
        <f>SUM(S454)</f>
        <v>-98193.2</v>
      </c>
      <c r="J457" s="75">
        <f>SUM(U454)</f>
        <v>1595195.12</v>
      </c>
      <c r="K457" s="75">
        <f>SUM(W454)</f>
        <v>639670.49</v>
      </c>
      <c r="L457" s="124">
        <f t="shared" si="188"/>
        <v>40.099827411708731</v>
      </c>
    </row>
    <row r="458" spans="1:28" ht="14.25" thickTop="1" thickBot="1" x14ac:dyDescent="0.25">
      <c r="A458" s="194" t="s">
        <v>7</v>
      </c>
      <c r="B458" s="220"/>
      <c r="C458" s="220"/>
      <c r="D458" s="221"/>
      <c r="E458" s="57">
        <f>SUM(R454)</f>
        <v>207621.51</v>
      </c>
      <c r="F458" s="76">
        <f>SUM(Q454)</f>
        <v>96294.709999999992</v>
      </c>
      <c r="G458" s="57">
        <f>SUM(O454)</f>
        <v>110700</v>
      </c>
      <c r="H458" s="57">
        <f>SUM(V454)</f>
        <v>120700</v>
      </c>
      <c r="I458" s="147">
        <f>SUM(T454)</f>
        <v>30490</v>
      </c>
      <c r="J458" s="75">
        <f>SUM(Z454)</f>
        <v>151190</v>
      </c>
      <c r="K458" s="76">
        <f>SUM(X454)</f>
        <v>18052.060000000001</v>
      </c>
      <c r="L458" s="125">
        <f t="shared" si="188"/>
        <v>11.939982803095443</v>
      </c>
    </row>
    <row r="459" spans="1:28" ht="13.5" thickTop="1" x14ac:dyDescent="0.2">
      <c r="A459" s="222" t="s">
        <v>26</v>
      </c>
      <c r="B459" s="223"/>
      <c r="C459" s="223"/>
      <c r="D459" s="224"/>
      <c r="E459" s="59">
        <f>SUM(E456)</f>
        <v>61831.670000000006</v>
      </c>
      <c r="F459" s="59">
        <f>SUM(F456)</f>
        <v>62140.609999999993</v>
      </c>
      <c r="G459" s="59">
        <f>SUM(G456)</f>
        <v>61580</v>
      </c>
      <c r="H459" s="59">
        <f>SUM(H456)</f>
        <v>61580</v>
      </c>
      <c r="I459" s="59">
        <f>SUM(I456)</f>
        <v>0</v>
      </c>
      <c r="J459" s="101">
        <f>SUM(H459:I459)</f>
        <v>61580</v>
      </c>
      <c r="K459" s="59">
        <f>SUM(K456)</f>
        <v>25976.260000000002</v>
      </c>
      <c r="L459" s="126">
        <f t="shared" si="188"/>
        <v>42.182949009418643</v>
      </c>
    </row>
    <row r="460" spans="1:28" ht="14.25" thickTop="1" thickBot="1" x14ac:dyDescent="0.25">
      <c r="A460" s="217" t="s">
        <v>27</v>
      </c>
      <c r="B460" s="218"/>
      <c r="C460" s="218"/>
      <c r="D460" s="219"/>
      <c r="E460" s="77">
        <f>SUM(E457:E459)</f>
        <v>1844388.6400000001</v>
      </c>
      <c r="F460" s="77">
        <f>SUM(F457:F459)</f>
        <v>1652966.6299999997</v>
      </c>
      <c r="G460" s="77">
        <f>SUM(G457:G459)</f>
        <v>1662690.25</v>
      </c>
      <c r="H460" s="77">
        <f>SUM(H457:H459)</f>
        <v>1875668.3199999998</v>
      </c>
      <c r="I460" s="168">
        <f>SUM(I457:I459)</f>
        <v>-67703.199999999997</v>
      </c>
      <c r="J460" s="77">
        <f>SUM(H460:I460)</f>
        <v>1807965.1199999999</v>
      </c>
      <c r="K460" s="77">
        <f>SUM(K457:K459)</f>
        <v>683698.81</v>
      </c>
      <c r="L460" s="127">
        <f t="shared" si="188"/>
        <v>37.815929214386621</v>
      </c>
    </row>
    <row r="461" spans="1:28" ht="13.5" thickTop="1" x14ac:dyDescent="0.2"/>
    <row r="462" spans="1:28" x14ac:dyDescent="0.2">
      <c r="D462" s="17" t="s">
        <v>122</v>
      </c>
      <c r="E462" s="40">
        <v>1152659.82</v>
      </c>
      <c r="F462" s="74">
        <v>1223880.18</v>
      </c>
      <c r="G462" s="40">
        <v>1125777.5</v>
      </c>
      <c r="H462" s="40">
        <v>1153008.1200000001</v>
      </c>
      <c r="I462" s="103">
        <v>4777.72</v>
      </c>
      <c r="J462" s="21">
        <f>H462+I462</f>
        <v>1157785.8400000001</v>
      </c>
      <c r="K462" s="74">
        <v>296457.58</v>
      </c>
      <c r="L462" s="129">
        <f>vypocetPercent(J462,K462)</f>
        <v>25.605562769708776</v>
      </c>
      <c r="AB462" s="55" t="s">
        <v>341</v>
      </c>
    </row>
    <row r="463" spans="1:28" x14ac:dyDescent="0.2">
      <c r="J463" s="21"/>
    </row>
    <row r="464" spans="1:28" x14ac:dyDescent="0.2">
      <c r="D464" s="17" t="s">
        <v>123</v>
      </c>
      <c r="E464" s="21">
        <f t="shared" ref="E464:K464" si="209">E460+E462</f>
        <v>2997048.46</v>
      </c>
      <c r="F464" s="21">
        <f t="shared" ref="F464" si="210">F460+F462</f>
        <v>2876846.8099999996</v>
      </c>
      <c r="G464" s="21">
        <f t="shared" si="209"/>
        <v>2788467.75</v>
      </c>
      <c r="H464" s="21">
        <f>H460+H462</f>
        <v>3028676.44</v>
      </c>
      <c r="I464" s="169">
        <f>I460+I462</f>
        <v>-62925.479999999996</v>
      </c>
      <c r="J464" s="21">
        <f t="shared" si="209"/>
        <v>2965750.96</v>
      </c>
      <c r="K464" s="21">
        <f t="shared" si="209"/>
        <v>980156.39000000013</v>
      </c>
      <c r="L464" s="129">
        <f>vypocetPercent(J464,K464)</f>
        <v>33.049180569092698</v>
      </c>
    </row>
    <row r="466" spans="4:8" x14ac:dyDescent="0.2">
      <c r="G466" s="78"/>
      <c r="H466" s="78"/>
    </row>
    <row r="468" spans="4:8" x14ac:dyDescent="0.2">
      <c r="D468" s="55"/>
    </row>
    <row r="469" spans="4:8" x14ac:dyDescent="0.2">
      <c r="D469" s="55"/>
      <c r="E469" s="78"/>
      <c r="G469" s="78"/>
      <c r="H469" s="78"/>
    </row>
    <row r="470" spans="4:8" x14ac:dyDescent="0.2">
      <c r="D470" s="55"/>
      <c r="E470" s="78"/>
      <c r="G470" s="78"/>
      <c r="H470" s="78"/>
    </row>
    <row r="471" spans="4:8" x14ac:dyDescent="0.2">
      <c r="D471" s="55"/>
      <c r="E471" s="78"/>
      <c r="G471" s="78"/>
      <c r="H471" s="78"/>
    </row>
  </sheetData>
  <autoFilter ref="A8:AA460"/>
  <mergeCells count="128">
    <mergeCell ref="A1:L1"/>
    <mergeCell ref="C93:D93"/>
    <mergeCell ref="A3:D3"/>
    <mergeCell ref="E3:L3"/>
    <mergeCell ref="A6:L6"/>
    <mergeCell ref="A7:L7"/>
    <mergeCell ref="B19:D19"/>
    <mergeCell ref="C11:D11"/>
    <mergeCell ref="A20:L20"/>
    <mergeCell ref="B42:D42"/>
    <mergeCell ref="A13:L13"/>
    <mergeCell ref="B49:D49"/>
    <mergeCell ref="B80:D80"/>
    <mergeCell ref="A45:L45"/>
    <mergeCell ref="A69:L69"/>
    <mergeCell ref="A51:L51"/>
    <mergeCell ref="B12:D12"/>
    <mergeCell ref="B15:D15"/>
    <mergeCell ref="A50:L50"/>
    <mergeCell ref="A16:L16"/>
    <mergeCell ref="B23:D23"/>
    <mergeCell ref="B43:D43"/>
    <mergeCell ref="B68:D68"/>
    <mergeCell ref="A44:L44"/>
    <mergeCell ref="C72:D72"/>
    <mergeCell ref="C428:D428"/>
    <mergeCell ref="B456:D456"/>
    <mergeCell ref="A351:L351"/>
    <mergeCell ref="B319:D319"/>
    <mergeCell ref="B158:D158"/>
    <mergeCell ref="B107:D107"/>
    <mergeCell ref="A128:L128"/>
    <mergeCell ref="C99:D99"/>
    <mergeCell ref="A162:L162"/>
    <mergeCell ref="C200:D200"/>
    <mergeCell ref="C203:D203"/>
    <mergeCell ref="B211:D211"/>
    <mergeCell ref="A82:L82"/>
    <mergeCell ref="A101:L101"/>
    <mergeCell ref="B127:D127"/>
    <mergeCell ref="B145:D145"/>
    <mergeCell ref="A149:L149"/>
    <mergeCell ref="B130:D130"/>
    <mergeCell ref="C135:D135"/>
    <mergeCell ref="A81:L81"/>
    <mergeCell ref="A86:L86"/>
    <mergeCell ref="B148:D148"/>
    <mergeCell ref="B235:D235"/>
    <mergeCell ref="A460:D460"/>
    <mergeCell ref="A291:L291"/>
    <mergeCell ref="A269:L269"/>
    <mergeCell ref="B374:D374"/>
    <mergeCell ref="A375:L375"/>
    <mergeCell ref="A457:D457"/>
    <mergeCell ref="B350:D350"/>
    <mergeCell ref="B450:D450"/>
    <mergeCell ref="C312:D312"/>
    <mergeCell ref="A383:L383"/>
    <mergeCell ref="A370:L370"/>
    <mergeCell ref="A371:L371"/>
    <mergeCell ref="B341:D341"/>
    <mergeCell ref="A292:L292"/>
    <mergeCell ref="A314:L314"/>
    <mergeCell ref="A458:D458"/>
    <mergeCell ref="A459:D459"/>
    <mergeCell ref="C272:D272"/>
    <mergeCell ref="C275:D275"/>
    <mergeCell ref="B290:D290"/>
    <mergeCell ref="B349:D349"/>
    <mergeCell ref="B369:D369"/>
    <mergeCell ref="C340:D340"/>
    <mergeCell ref="C412:D412"/>
    <mergeCell ref="C217:D217"/>
    <mergeCell ref="B121:D121"/>
    <mergeCell ref="A108:L108"/>
    <mergeCell ref="A131:L131"/>
    <mergeCell ref="A163:L163"/>
    <mergeCell ref="B122:D122"/>
    <mergeCell ref="B147:D147"/>
    <mergeCell ref="A132:L132"/>
    <mergeCell ref="A123:L123"/>
    <mergeCell ref="C177:D177"/>
    <mergeCell ref="A194:L194"/>
    <mergeCell ref="C185:D185"/>
    <mergeCell ref="C192:D192"/>
    <mergeCell ref="B193:D193"/>
    <mergeCell ref="B204:D204"/>
    <mergeCell ref="B210:D210"/>
    <mergeCell ref="B160:D160"/>
    <mergeCell ref="B161:D161"/>
    <mergeCell ref="C189:D189"/>
    <mergeCell ref="B85:D85"/>
    <mergeCell ref="B100:D100"/>
    <mergeCell ref="B118:D118"/>
    <mergeCell ref="C112:D112"/>
    <mergeCell ref="C410:D410"/>
    <mergeCell ref="A320:L320"/>
    <mergeCell ref="B295:D295"/>
    <mergeCell ref="B385:D385"/>
    <mergeCell ref="C408:D408"/>
    <mergeCell ref="A386:L386"/>
    <mergeCell ref="B382:D382"/>
    <mergeCell ref="A212:L212"/>
    <mergeCell ref="A220:L220"/>
    <mergeCell ref="A236:L236"/>
    <mergeCell ref="A268:L268"/>
    <mergeCell ref="A237:L237"/>
    <mergeCell ref="B266:D266"/>
    <mergeCell ref="C259:D259"/>
    <mergeCell ref="B218:D218"/>
    <mergeCell ref="C323:D323"/>
    <mergeCell ref="C348:D348"/>
    <mergeCell ref="A352:L352"/>
    <mergeCell ref="C381:D381"/>
    <mergeCell ref="B256:D256"/>
    <mergeCell ref="C425:D425"/>
    <mergeCell ref="B267:D267"/>
    <mergeCell ref="C265:D265"/>
    <mergeCell ref="B313:D313"/>
    <mergeCell ref="C304:D304"/>
    <mergeCell ref="B299:D299"/>
    <mergeCell ref="A296:L296"/>
    <mergeCell ref="A300:L300"/>
    <mergeCell ref="A219:L219"/>
    <mergeCell ref="C240:D240"/>
    <mergeCell ref="C243:D243"/>
    <mergeCell ref="B258:D258"/>
    <mergeCell ref="C223:D223"/>
  </mergeCells>
  <phoneticPr fontId="0" type="noConversion"/>
  <conditionalFormatting sqref="L429:L464 L136:L410 L8:L132">
    <cfRule type="containsText" dxfId="11" priority="13" operator="containsText" text="BEZ">
      <formula>NOT(ISERROR(SEARCH("BEZ",L8)))</formula>
    </cfRule>
    <cfRule type="cellIs" dxfId="10" priority="14" operator="between">
      <formula>75.01</formula>
      <formula>99.99</formula>
    </cfRule>
    <cfRule type="cellIs" dxfId="9" priority="15" operator="equal">
      <formula>100</formula>
    </cfRule>
    <cfRule type="cellIs" dxfId="8" priority="16" operator="greaterThan">
      <formula>100.01</formula>
    </cfRule>
  </conditionalFormatting>
  <conditionalFormatting sqref="L411:L428">
    <cfRule type="containsText" dxfId="7" priority="9" operator="containsText" text="BEZ">
      <formula>NOT(ISERROR(SEARCH("BEZ",L411)))</formula>
    </cfRule>
    <cfRule type="cellIs" dxfId="6" priority="10" operator="between">
      <formula>75.01</formula>
      <formula>99.99</formula>
    </cfRule>
    <cfRule type="cellIs" dxfId="5" priority="11" operator="equal">
      <formula>100</formula>
    </cfRule>
    <cfRule type="cellIs" dxfId="4" priority="12" operator="greaterThan">
      <formula>100.01</formula>
    </cfRule>
  </conditionalFormatting>
  <conditionalFormatting sqref="L133:L135">
    <cfRule type="containsText" dxfId="3" priority="5" operator="containsText" text="BEZ">
      <formula>NOT(ISERROR(SEARCH("BEZ",L133)))</formula>
    </cfRule>
    <cfRule type="cellIs" dxfId="2" priority="6" operator="between">
      <formula>75.01</formula>
      <formula>99.99</formula>
    </cfRule>
    <cfRule type="cellIs" dxfId="1" priority="7" operator="equal">
      <formula>100</formula>
    </cfRule>
    <cfRule type="cellIs" dxfId="0" priority="8" operator="greaterThan">
      <formula>100.01</formula>
    </cfRule>
  </conditionalFormatting>
  <pageMargins left="0.23622047244094491" right="0.23622047244094491" top="0.19685039370078741" bottom="0.15748031496062992" header="0.31496062992125984" footer="0.31496062992125984"/>
  <pageSetup paperSize="9" orientation="landscape" r:id="rId1"/>
  <headerFooter alignWithMargins="0"/>
  <ignoredErrors>
    <ignoredError sqref="J8:J10 J14 J17:J18 J21:J22" formulaRange="1"/>
    <ignoredError sqref="J11:J12 J15 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2020-08-14T15:01:07Z</dcterms:created>
  <dcterms:modified xsi:type="dcterms:W3CDTF">2021-07-02T09:23:39Z</dcterms:modified>
</cp:coreProperties>
</file>