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ento_zošit" defaultThemeVersion="124226"/>
  <mc:AlternateContent xmlns:mc="http://schemas.openxmlformats.org/markup-compatibility/2006">
    <mc:Choice Requires="x15">
      <x15ac:absPath xmlns:x15ac="http://schemas.microsoft.com/office/spreadsheetml/2010/11/ac" url="C:\Users\aru75258\Documents\Úprava rozpočtu za rok 2021\"/>
    </mc:Choice>
  </mc:AlternateContent>
  <bookViews>
    <workbookView xWindow="0" yWindow="0" windowWidth="28740" windowHeight="12330"/>
  </bookViews>
  <sheets>
    <sheet name="List2" sheetId="2" r:id="rId1"/>
    <sheet name="List3" sheetId="3" r:id="rId2"/>
    <sheet name="Hárok1" sheetId="4" r:id="rId3"/>
    <sheet name="Správa o kompatibilite" sheetId="5" r:id="rId4"/>
  </sheets>
  <functionGroups builtInGroupCount="18"/>
  <calcPr calcId="152511"/>
</workbook>
</file>

<file path=xl/calcChain.xml><?xml version="1.0" encoding="utf-8"?>
<calcChain xmlns="http://schemas.openxmlformats.org/spreadsheetml/2006/main">
  <c r="J90" i="2" l="1"/>
  <c r="L90" i="2"/>
  <c r="J7" i="2" l="1"/>
  <c r="J119" i="2"/>
  <c r="J91" i="2"/>
  <c r="L119" i="2"/>
  <c r="L91" i="2"/>
  <c r="L7" i="2"/>
  <c r="J20" i="2" l="1"/>
  <c r="L20" i="2"/>
  <c r="J123" i="2" l="1"/>
  <c r="J128" i="2" l="1"/>
  <c r="K51" i="2" l="1"/>
  <c r="I51" i="2"/>
  <c r="F51" i="2"/>
  <c r="G51" i="2"/>
  <c r="H51" i="2"/>
  <c r="E51" i="2"/>
  <c r="K47" i="2"/>
  <c r="I47" i="2"/>
  <c r="H47" i="2"/>
  <c r="J116" i="2"/>
  <c r="J117" i="2"/>
  <c r="J118" i="2"/>
  <c r="J39" i="2"/>
  <c r="J40" i="2"/>
  <c r="J41" i="2"/>
  <c r="K35" i="2"/>
  <c r="H6" i="2"/>
  <c r="H14" i="2"/>
  <c r="H15" i="2"/>
  <c r="H18" i="2"/>
  <c r="H21" i="2"/>
  <c r="H22" i="2"/>
  <c r="H23" i="2"/>
  <c r="H24" i="2"/>
  <c r="H25" i="2"/>
  <c r="H27" i="2"/>
  <c r="H28" i="2"/>
  <c r="H31" i="2"/>
  <c r="H32" i="2"/>
  <c r="L50" i="2"/>
  <c r="L117" i="2"/>
  <c r="L41" i="2"/>
  <c r="L116" i="2"/>
  <c r="L118" i="2"/>
  <c r="L40" i="2"/>
  <c r="L39" i="2"/>
  <c r="H35" i="2" l="1"/>
  <c r="J4" i="2" l="1"/>
  <c r="J5" i="2"/>
  <c r="J6" i="2"/>
  <c r="J8" i="2"/>
  <c r="J9" i="2"/>
  <c r="J10" i="2"/>
  <c r="J11" i="2"/>
  <c r="J12" i="2"/>
  <c r="J13" i="2"/>
  <c r="J14" i="2"/>
  <c r="J15" i="2"/>
  <c r="J16" i="2"/>
  <c r="J17" i="2"/>
  <c r="J18" i="2"/>
  <c r="J19" i="2"/>
  <c r="J21" i="2"/>
  <c r="J22" i="2"/>
  <c r="J23" i="2"/>
  <c r="J24" i="2"/>
  <c r="J25" i="2"/>
  <c r="J26" i="2"/>
  <c r="J27" i="2"/>
  <c r="J28" i="2"/>
  <c r="J29" i="2"/>
  <c r="J31" i="2"/>
  <c r="J32" i="2"/>
  <c r="J33" i="2"/>
  <c r="J34" i="2"/>
  <c r="L10" i="2"/>
  <c r="L9" i="2"/>
  <c r="L12" i="2"/>
  <c r="L14" i="2"/>
  <c r="L11" i="2"/>
  <c r="L13" i="2"/>
  <c r="F125" i="2" l="1"/>
  <c r="F113" i="2"/>
  <c r="F105" i="2"/>
  <c r="F56" i="2"/>
  <c r="F54" i="2"/>
  <c r="F47" i="2"/>
  <c r="F38" i="2"/>
  <c r="F35" i="2"/>
  <c r="L123" i="2"/>
  <c r="F106" i="2" l="1"/>
  <c r="F126" i="2"/>
  <c r="K105" i="2"/>
  <c r="F129" i="2" l="1"/>
  <c r="K54" i="2"/>
  <c r="G54" i="2"/>
  <c r="H54" i="2"/>
  <c r="I54" i="2"/>
  <c r="E54" i="2"/>
  <c r="J53" i="2"/>
  <c r="L19" i="2"/>
  <c r="L53" i="2"/>
  <c r="K125" i="2" l="1"/>
  <c r="I125" i="2"/>
  <c r="J124" i="2"/>
  <c r="H125" i="2"/>
  <c r="G125" i="2"/>
  <c r="E125" i="2"/>
  <c r="G47" i="2"/>
  <c r="E47" i="2"/>
  <c r="J44" i="2"/>
  <c r="J45" i="2"/>
  <c r="J46" i="2"/>
  <c r="I35" i="2"/>
  <c r="G35" i="2"/>
  <c r="E35" i="2"/>
  <c r="L44" i="2"/>
  <c r="L124" i="2"/>
  <c r="L46" i="2"/>
  <c r="L45" i="2"/>
  <c r="J47" i="2" l="1"/>
  <c r="L33" i="2"/>
  <c r="L34" i="2"/>
  <c r="L47" i="2"/>
  <c r="L32" i="2"/>
  <c r="J94" i="2" l="1"/>
  <c r="J125" i="2"/>
  <c r="H113" i="2"/>
  <c r="I113" i="2"/>
  <c r="J108" i="2"/>
  <c r="J109" i="2"/>
  <c r="J110" i="2"/>
  <c r="J111" i="2"/>
  <c r="J112" i="2"/>
  <c r="J114" i="2"/>
  <c r="J115" i="2"/>
  <c r="J120" i="2"/>
  <c r="J121" i="2"/>
  <c r="J122" i="2"/>
  <c r="J107" i="2"/>
  <c r="H105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8" i="2"/>
  <c r="J89" i="2"/>
  <c r="J92" i="2"/>
  <c r="J93" i="2"/>
  <c r="J95" i="2"/>
  <c r="J96" i="2"/>
  <c r="J97" i="2"/>
  <c r="J98" i="2"/>
  <c r="J99" i="2"/>
  <c r="J100" i="2"/>
  <c r="J101" i="2"/>
  <c r="J102" i="2"/>
  <c r="J103" i="2"/>
  <c r="J104" i="2"/>
  <c r="J59" i="2"/>
  <c r="H58" i="2"/>
  <c r="H56" i="2"/>
  <c r="J54" i="2"/>
  <c r="H38" i="2"/>
  <c r="J36" i="2"/>
  <c r="J37" i="2"/>
  <c r="J48" i="2"/>
  <c r="J49" i="2"/>
  <c r="J52" i="2"/>
  <c r="J55" i="2"/>
  <c r="J57" i="2"/>
  <c r="J3" i="2"/>
  <c r="I105" i="2"/>
  <c r="G58" i="2"/>
  <c r="I58" i="2"/>
  <c r="I56" i="2"/>
  <c r="J51" i="2"/>
  <c r="I38" i="2"/>
  <c r="E58" i="2"/>
  <c r="G38" i="2"/>
  <c r="K38" i="2"/>
  <c r="E38" i="2"/>
  <c r="G56" i="2"/>
  <c r="K56" i="2"/>
  <c r="E36" i="3"/>
  <c r="F10" i="4"/>
  <c r="G4" i="4"/>
  <c r="G5" i="4"/>
  <c r="G6" i="4"/>
  <c r="G7" i="4"/>
  <c r="G8" i="4"/>
  <c r="G9" i="4"/>
  <c r="G3" i="4"/>
  <c r="G10" i="4" s="1"/>
  <c r="C4" i="4"/>
  <c r="C5" i="4"/>
  <c r="C6" i="4"/>
  <c r="C7" i="4"/>
  <c r="C8" i="4"/>
  <c r="C9" i="4"/>
  <c r="C3" i="4"/>
  <c r="C10" i="4"/>
  <c r="B13" i="4" s="1"/>
  <c r="B10" i="4"/>
  <c r="C34" i="3"/>
  <c r="B34" i="3"/>
  <c r="D26" i="3"/>
  <c r="E26" i="3"/>
  <c r="D27" i="3"/>
  <c r="E27" i="3"/>
  <c r="D28" i="3"/>
  <c r="E28" i="3" s="1"/>
  <c r="D29" i="3"/>
  <c r="E29" i="3" s="1"/>
  <c r="D30" i="3"/>
  <c r="E30" i="3" s="1"/>
  <c r="D31" i="3"/>
  <c r="E31" i="3" s="1"/>
  <c r="D32" i="3"/>
  <c r="E32" i="3"/>
  <c r="D33" i="3"/>
  <c r="E33" i="3"/>
  <c r="D25" i="3"/>
  <c r="E25" i="3" s="1"/>
  <c r="C22" i="3"/>
  <c r="B22" i="3"/>
  <c r="D15" i="3"/>
  <c r="D22" i="3" s="1"/>
  <c r="D16" i="3"/>
  <c r="E16" i="3" s="1"/>
  <c r="D17" i="3"/>
  <c r="E17" i="3"/>
  <c r="D18" i="3"/>
  <c r="E18" i="3"/>
  <c r="D19" i="3"/>
  <c r="E19" i="3" s="1"/>
  <c r="D20" i="3"/>
  <c r="E20" i="3" s="1"/>
  <c r="D21" i="3"/>
  <c r="E21" i="3" s="1"/>
  <c r="E14" i="3"/>
  <c r="D14" i="3"/>
  <c r="C10" i="3"/>
  <c r="B10" i="3"/>
  <c r="D5" i="3"/>
  <c r="D6" i="3"/>
  <c r="E6" i="3" s="1"/>
  <c r="D7" i="3"/>
  <c r="E7" i="3"/>
  <c r="D8" i="3"/>
  <c r="E8" i="3"/>
  <c r="D9" i="3"/>
  <c r="E9" i="3" s="1"/>
  <c r="E4" i="3"/>
  <c r="D4" i="3"/>
  <c r="G113" i="2"/>
  <c r="K113" i="2"/>
  <c r="G105" i="2"/>
  <c r="E56" i="2"/>
  <c r="E105" i="2"/>
  <c r="E113" i="2"/>
  <c r="E5" i="3"/>
  <c r="L107" i="2"/>
  <c r="L121" i="2"/>
  <c r="L108" i="2"/>
  <c r="L81" i="2"/>
  <c r="L4" i="2"/>
  <c r="L52" i="2"/>
  <c r="L88" i="2"/>
  <c r="L54" i="2"/>
  <c r="L16" i="2"/>
  <c r="L22" i="2"/>
  <c r="L98" i="2"/>
  <c r="L103" i="2"/>
  <c r="L93" i="2"/>
  <c r="L31" i="2"/>
  <c r="L24" i="2"/>
  <c r="L128" i="2"/>
  <c r="L71" i="2"/>
  <c r="L64" i="2"/>
  <c r="L60" i="2"/>
  <c r="L96" i="2"/>
  <c r="L76" i="2"/>
  <c r="L92" i="2"/>
  <c r="L15" i="2"/>
  <c r="L89" i="2"/>
  <c r="L75" i="2"/>
  <c r="L51" i="2"/>
  <c r="L74" i="2"/>
  <c r="L55" i="2"/>
  <c r="L67" i="2"/>
  <c r="L63" i="2"/>
  <c r="L59" i="2"/>
  <c r="L5" i="2"/>
  <c r="L122" i="2"/>
  <c r="L3" i="2"/>
  <c r="L17" i="2"/>
  <c r="L99" i="2"/>
  <c r="L95" i="2"/>
  <c r="L82" i="2"/>
  <c r="L100" i="2"/>
  <c r="L61" i="2"/>
  <c r="L114" i="2"/>
  <c r="L112" i="2"/>
  <c r="L110" i="2"/>
  <c r="L101" i="2"/>
  <c r="L23" i="2"/>
  <c r="L28" i="2"/>
  <c r="L57" i="2"/>
  <c r="L97" i="2"/>
  <c r="L94" i="2"/>
  <c r="L78" i="2"/>
  <c r="L111" i="2"/>
  <c r="L27" i="2"/>
  <c r="L83" i="2"/>
  <c r="L125" i="2"/>
  <c r="L70" i="2"/>
  <c r="L109" i="2"/>
  <c r="L115" i="2"/>
  <c r="L120" i="2"/>
  <c r="L37" i="2"/>
  <c r="L30" i="2"/>
  <c r="L48" i="2"/>
  <c r="L25" i="2"/>
  <c r="L104" i="2"/>
  <c r="L18" i="2"/>
  <c r="L69" i="2"/>
  <c r="L49" i="2"/>
  <c r="L102" i="2"/>
  <c r="L8" i="2"/>
  <c r="L26" i="2"/>
  <c r="L21" i="2"/>
  <c r="L84" i="2"/>
  <c r="L66" i="2"/>
  <c r="L62" i="2"/>
  <c r="L80" i="2"/>
  <c r="L77" i="2"/>
  <c r="L29" i="2"/>
  <c r="L72" i="2"/>
  <c r="L6" i="2"/>
  <c r="L36" i="2"/>
  <c r="L73" i="2"/>
  <c r="L65" i="2"/>
  <c r="L79" i="2"/>
  <c r="L68" i="2"/>
  <c r="E106" i="2" l="1"/>
  <c r="E126" i="2" s="1"/>
  <c r="E129" i="2" s="1"/>
  <c r="I106" i="2"/>
  <c r="I126" i="2" s="1"/>
  <c r="I129" i="2" s="1"/>
  <c r="G106" i="2"/>
  <c r="G126" i="2" s="1"/>
  <c r="H106" i="2"/>
  <c r="J58" i="2"/>
  <c r="J38" i="2"/>
  <c r="K106" i="2"/>
  <c r="K126" i="2" s="1"/>
  <c r="J56" i="2"/>
  <c r="J35" i="2"/>
  <c r="E10" i="3"/>
  <c r="E34" i="3"/>
  <c r="E15" i="3"/>
  <c r="E22" i="3" s="1"/>
  <c r="D34" i="3"/>
  <c r="D10" i="3"/>
  <c r="D37" i="3" s="1"/>
  <c r="J113" i="2"/>
  <c r="J105" i="2"/>
  <c r="L113" i="2"/>
  <c r="L58" i="2"/>
  <c r="L38" i="2"/>
  <c r="L56" i="2"/>
  <c r="L105" i="2"/>
  <c r="L35" i="2"/>
  <c r="G129" i="2" l="1"/>
  <c r="E37" i="3"/>
  <c r="J106" i="2"/>
  <c r="H126" i="2"/>
  <c r="J126" i="2" s="1"/>
  <c r="K129" i="2"/>
  <c r="L126" i="2"/>
  <c r="L106" i="2"/>
  <c r="H129" i="2" l="1"/>
  <c r="J129" i="2" s="1"/>
  <c r="L129" i="2"/>
</calcChain>
</file>

<file path=xl/sharedStrings.xml><?xml version="1.0" encoding="utf-8"?>
<sst xmlns="http://schemas.openxmlformats.org/spreadsheetml/2006/main" count="513" uniqueCount="239">
  <si>
    <t>Popis</t>
  </si>
  <si>
    <t>012</t>
  </si>
  <si>
    <t>312</t>
  </si>
  <si>
    <t>001</t>
  </si>
  <si>
    <t>111</t>
  </si>
  <si>
    <t>121</t>
  </si>
  <si>
    <t>002</t>
  </si>
  <si>
    <t>003</t>
  </si>
  <si>
    <t>133</t>
  </si>
  <si>
    <t>013</t>
  </si>
  <si>
    <t>Zo stavieb</t>
  </si>
  <si>
    <t>Za psa</t>
  </si>
  <si>
    <t>Za užívanie verejného priestranstva</t>
  </si>
  <si>
    <t>212</t>
  </si>
  <si>
    <t>221</t>
  </si>
  <si>
    <t>004</t>
  </si>
  <si>
    <t>223</t>
  </si>
  <si>
    <t>Za relácie v miestnom rozhlase</t>
  </si>
  <si>
    <t>Za opatrovateľskú službu</t>
  </si>
  <si>
    <t>Za poskytnutie služieb obyvateľstvu</t>
  </si>
  <si>
    <t>Z kultúrnej činnosti</t>
  </si>
  <si>
    <t>Z prenajatých budov a ost.zariadení</t>
  </si>
  <si>
    <t>292</t>
  </si>
  <si>
    <t>008</t>
  </si>
  <si>
    <t>Z výťažkov z lotérií a iných hier</t>
  </si>
  <si>
    <t>311</t>
  </si>
  <si>
    <t>CELKOM PRÍJMY</t>
  </si>
  <si>
    <t>Zdroj fin.</t>
  </si>
  <si>
    <t>Tuzem.granty na spol.staveb.úrad</t>
  </si>
  <si>
    <t>Príjmy z prenajatých pozemkov</t>
  </si>
  <si>
    <t>Transfery zo ŠR - vzdelávacie poukazy</t>
  </si>
  <si>
    <t>41</t>
  </si>
  <si>
    <t>Za predaj suvenír., novín</t>
  </si>
  <si>
    <t>BEŽNÝ  ROZPOČET</t>
  </si>
  <si>
    <t>Transféry zo ŠR - školstvo</t>
  </si>
  <si>
    <t xml:space="preserve">Transfery zo ŠR - hlás.pobyt.,regist.obyv. </t>
  </si>
  <si>
    <t>Transfery zo ŠR - rodin.prídav.</t>
  </si>
  <si>
    <t>Daň z pozemkov</t>
  </si>
  <si>
    <t>KAPITÁLOVÝ ROZPOČET</t>
  </si>
  <si>
    <t>Transfery zo ŠR - školské potreby</t>
  </si>
  <si>
    <t xml:space="preserve">Za komunál.odpady </t>
  </si>
  <si>
    <t>Transfery zo ŠR - asistent učiteľa.</t>
  </si>
  <si>
    <t>Príjmy z dobropisov</t>
  </si>
  <si>
    <t>312   001</t>
  </si>
  <si>
    <t>Výnos dane z príjm.poukáz.úz.samosp.</t>
  </si>
  <si>
    <t>Ekonom.  členenie</t>
  </si>
  <si>
    <t>41                                                       Vlastné príjmy obcí</t>
  </si>
  <si>
    <t xml:space="preserve"> 312 </t>
  </si>
  <si>
    <t xml:space="preserve">Transfery zo ŠR - matrika </t>
  </si>
  <si>
    <t>Tuzem.granty-. poz.komunik.</t>
  </si>
  <si>
    <t>Transfery zo ŠR - strava</t>
  </si>
  <si>
    <t>Ostatné poplatky- rybár.lístky</t>
  </si>
  <si>
    <t>Ostatné poplatky</t>
  </si>
  <si>
    <t>Za služby domu smútku</t>
  </si>
  <si>
    <t>111                                      Zdroje zo štátneho rozpočtu</t>
  </si>
  <si>
    <t>222</t>
  </si>
  <si>
    <t>Pokuty a penále</t>
  </si>
  <si>
    <t>233</t>
  </si>
  <si>
    <t>Príjem z predaja pozemkov</t>
  </si>
  <si>
    <t>Transfery zo ŠR - pre žiak.zo soc.zn.prostr.</t>
  </si>
  <si>
    <t>Transfery zo ŠR - životné prostredie</t>
  </si>
  <si>
    <t>Daň za ubytovanie</t>
  </si>
  <si>
    <t>Transfery zo ŠR - lyžiarsky výcvik</t>
  </si>
  <si>
    <t>Transfery zo ŠR - škola v prírode</t>
  </si>
  <si>
    <t>Transfery zo ŠR - register adries</t>
  </si>
  <si>
    <t>Transfery zo ŠR - pohrebné služby</t>
  </si>
  <si>
    <t>FINANČNÉ OPERÁCIE</t>
  </si>
  <si>
    <t>453</t>
  </si>
  <si>
    <t>006</t>
  </si>
  <si>
    <t>Poplatky a platby - za separovaný zber</t>
  </si>
  <si>
    <t>Príjmy z náhrad poist.plnenia</t>
  </si>
  <si>
    <t>Transfery zo ŠR - hmotná núdza</t>
  </si>
  <si>
    <t>Transfery zo ŠR - rodič.príspevok</t>
  </si>
  <si>
    <t>Prenájom strojov, prístrojov</t>
  </si>
  <si>
    <t>3AB1</t>
  </si>
  <si>
    <t>332</t>
  </si>
  <si>
    <t>3AB2</t>
  </si>
  <si>
    <t>322</t>
  </si>
  <si>
    <t>017</t>
  </si>
  <si>
    <t>Transfery zo ŠR - učebnice</t>
  </si>
  <si>
    <t>Transfery zo ŠR - voľby EP</t>
  </si>
  <si>
    <t>1AA1</t>
  </si>
  <si>
    <t>Od zahr.subj.- projekt rozšírenie MŠ</t>
  </si>
  <si>
    <t>Od zahr. subj. zo ŠR.-Intenz.tr.zb.</t>
  </si>
  <si>
    <t>Od zahr. subj. EÚ-Intenz.tr.zb.</t>
  </si>
  <si>
    <t>1AA2</t>
  </si>
  <si>
    <t>72c</t>
  </si>
  <si>
    <t>019</t>
  </si>
  <si>
    <t>72h</t>
  </si>
  <si>
    <t>72c    Od iných sub., napr.formou dotácie alebo grantu</t>
  </si>
  <si>
    <t>72h     Od úradu práce, soc.v. a rodiny podľa os. predp.</t>
  </si>
  <si>
    <t>027</t>
  </si>
  <si>
    <t>Vecné bremeno ZsDi</t>
  </si>
  <si>
    <t>Tuz. B. granty- Dobrovoľná pož.och.</t>
  </si>
  <si>
    <t>Tuz. B. transf.- úrad práce</t>
  </si>
  <si>
    <t>Prostr. z pred.r.zap.do prí.- dot.FPU</t>
  </si>
  <si>
    <t>Prostriedky z predch. rokov - fond opráv</t>
  </si>
  <si>
    <t>454</t>
  </si>
  <si>
    <t>Transfery zo ŠR - Fond na podporu umenia</t>
  </si>
  <si>
    <t>011</t>
  </si>
  <si>
    <t>Transf.od združenia TUNSKO</t>
  </si>
  <si>
    <t>72b</t>
  </si>
  <si>
    <t>72b  Iné zdroje na základe zmluvy - združenie TUNSKO</t>
  </si>
  <si>
    <t>Príjmy ZŠ s MŠ</t>
  </si>
  <si>
    <t>Poplatky a platby za hráčov OTJ</t>
  </si>
  <si>
    <t xml:space="preserve">Poplatky za reklamu v novinách </t>
  </si>
  <si>
    <t>6bj</t>
  </si>
  <si>
    <t>Bachorecová</t>
  </si>
  <si>
    <t>N</t>
  </si>
  <si>
    <t>FO</t>
  </si>
  <si>
    <t>Rozpočet</t>
  </si>
  <si>
    <t>na rok</t>
  </si>
  <si>
    <t>Kovačiková</t>
  </si>
  <si>
    <t>Samuel</t>
  </si>
  <si>
    <t>Bábinová</t>
  </si>
  <si>
    <t>Ježo</t>
  </si>
  <si>
    <t>Kastlová</t>
  </si>
  <si>
    <t>Spolu</t>
  </si>
  <si>
    <t>8bj</t>
  </si>
  <si>
    <t>Tantoš</t>
  </si>
  <si>
    <t>Mitro</t>
  </si>
  <si>
    <t>Rácová</t>
  </si>
  <si>
    <t>Jurík</t>
  </si>
  <si>
    <t>Valachovičová</t>
  </si>
  <si>
    <t>Dubcová</t>
  </si>
  <si>
    <t>Chlapcová</t>
  </si>
  <si>
    <t>Farkašová</t>
  </si>
  <si>
    <t>9bj</t>
  </si>
  <si>
    <t>Kaňáková</t>
  </si>
  <si>
    <t>Smreček</t>
  </si>
  <si>
    <t>Balogh</t>
  </si>
  <si>
    <t>Olvecký</t>
  </si>
  <si>
    <t>Ulický</t>
  </si>
  <si>
    <t>Hatinová</t>
  </si>
  <si>
    <t>Mančík</t>
  </si>
  <si>
    <t>Podbehlý</t>
  </si>
  <si>
    <t>Cililing</t>
  </si>
  <si>
    <t>Čvirik</t>
  </si>
  <si>
    <t>Tóth</t>
  </si>
  <si>
    <t>Petráš</t>
  </si>
  <si>
    <t>ŠKK</t>
  </si>
  <si>
    <t>Révai</t>
  </si>
  <si>
    <t>Duray</t>
  </si>
  <si>
    <t>Homeo</t>
  </si>
  <si>
    <t>Tokárová</t>
  </si>
  <si>
    <t>Juríkoá</t>
  </si>
  <si>
    <t>Tran Manh</t>
  </si>
  <si>
    <t>Juríková</t>
  </si>
  <si>
    <t>Scsaszný</t>
  </si>
  <si>
    <t>Rok</t>
  </si>
  <si>
    <t>rok</t>
  </si>
  <si>
    <t xml:space="preserve">Spolu </t>
  </si>
  <si>
    <t xml:space="preserve">byt ZŠ </t>
  </si>
  <si>
    <t>Príjmy z refundácie N min.rokov</t>
  </si>
  <si>
    <t>Vývoz VKK - zb.sp.</t>
  </si>
  <si>
    <t xml:space="preserve">Ostatné poplatky - stavebné </t>
  </si>
  <si>
    <t>Z bytov</t>
  </si>
  <si>
    <t>Platby RECOBAL - na refund. Sep.zberu</t>
  </si>
  <si>
    <t>Transfery z VÚC podpora športu</t>
  </si>
  <si>
    <t>Platby ENVI PAK - rok 2018/RECOBAL</t>
  </si>
  <si>
    <t xml:space="preserve">Cintorínske popl. </t>
  </si>
  <si>
    <t>SPOLU OBEC A RO</t>
  </si>
  <si>
    <t>% uprav. schvál.</t>
  </si>
  <si>
    <t>1AB1</t>
  </si>
  <si>
    <t>331</t>
  </si>
  <si>
    <t>Transfery z EÚ - kompostéry</t>
  </si>
  <si>
    <t>1AB2</t>
  </si>
  <si>
    <t>Transfery so ŠR - kompostéry</t>
  </si>
  <si>
    <t>1AB1 a 1AB2                                              Kohézny fond</t>
  </si>
  <si>
    <t>45</t>
  </si>
  <si>
    <t>Transfery zo ŠR - Progr.na podporu dediny</t>
  </si>
  <si>
    <t>Transfery zo ŠR - voľby do NR SR</t>
  </si>
  <si>
    <t>131J</t>
  </si>
  <si>
    <t>242</t>
  </si>
  <si>
    <t>Úroky z vkladov</t>
  </si>
  <si>
    <t>131I</t>
  </si>
  <si>
    <t>Plnenie     2019</t>
  </si>
  <si>
    <t>Transfery zo ŠR - vojnové hroby</t>
  </si>
  <si>
    <t>Poplatky a platby - znalecké posudky</t>
  </si>
  <si>
    <t>Platby za prebytočný hn.majetok,SN</t>
  </si>
  <si>
    <t>Poplatky a platby z stravné</t>
  </si>
  <si>
    <t>43</t>
  </si>
  <si>
    <t>231</t>
  </si>
  <si>
    <t>Príjem z predaja kapit.aktív</t>
  </si>
  <si>
    <t xml:space="preserve">Z rezervného fondu obce </t>
  </si>
  <si>
    <t>Transfery zo ŠR - sčítanie obyv.a domov</t>
  </si>
  <si>
    <t>Návrh na úprava príjmov obce č.8.xls - správa o kompatibilite</t>
  </si>
  <si>
    <t>Spustiť v 17.8.2020 9:33</t>
  </si>
  <si>
    <t>Nasledujúce funkcie v tomto zošite nie sú podporované v starších verziách programu Excel. Ak tento zošit uložíte v staršom formáte súboru alebo ak ho otvoríte v staršej verzii programu Excel, tieto funkcie sa môžu stratiť alebo sa môže zmeniť ich funkčnosť.</t>
  </si>
  <si>
    <t>Mierna strata zobrazenia</t>
  </si>
  <si>
    <t>počet výskytov</t>
  </si>
  <si>
    <t>Verzia</t>
  </si>
  <si>
    <t>Niektoré bunky alebo štýly v tomto zošite obsahujú formátovanie, ktoré vybratý formát súboru nepodporuje. Tieto formáty sa skonvertujú do najbližšieho dostupného formátu.</t>
  </si>
  <si>
    <t>Excel 97-2003</t>
  </si>
  <si>
    <t>Ostatné príjmy - vecné bremeno</t>
  </si>
  <si>
    <t>45                                   Vlastné zdroje zo štátneho fondu</t>
  </si>
  <si>
    <t>Transfery zo ŠR - FNPU knižnica</t>
  </si>
  <si>
    <t>Transfery zo ŠR - MV SR COVID</t>
  </si>
  <si>
    <t>3AC1</t>
  </si>
  <si>
    <t>3AC2</t>
  </si>
  <si>
    <t>3AC3</t>
  </si>
  <si>
    <t>3AC1, 3AC2, 3AC3                          Európsky sociálny fond</t>
  </si>
  <si>
    <t>Transfery zo ŠR - prísp.na vých, vzdel.MŠ</t>
  </si>
  <si>
    <t>514</t>
  </si>
  <si>
    <t>MF SR- návratná fin.výpomoc</t>
  </si>
  <si>
    <t>Tuz. B. transf.- úrad práce refundácia</t>
  </si>
  <si>
    <t>Za poskytnutie služieb - zb.dvor</t>
  </si>
  <si>
    <t xml:space="preserve">Dotácia z NSK okná OTJ </t>
  </si>
  <si>
    <t>2021       Schválený rozpočet</t>
  </si>
  <si>
    <t>Z rezervného fondu obce - ÚP</t>
  </si>
  <si>
    <t>1AC1</t>
  </si>
  <si>
    <t>Projekt - asist.učitaľa 13,6502 % - ESF</t>
  </si>
  <si>
    <t>1AC2</t>
  </si>
  <si>
    <t>Projekt - asist.učitaľa 11,4084 % - ESF</t>
  </si>
  <si>
    <t>1AC3</t>
  </si>
  <si>
    <t>Projekt - asist.učitaľa 5,9951 % - ESF</t>
  </si>
  <si>
    <t>Projekt - asist.učitaľa 63,4193 % - ESF</t>
  </si>
  <si>
    <t>Projekt - asist.učitaľa 2,1921 % - ESF</t>
  </si>
  <si>
    <t>Projekt - asist.učitaľa 3,3349 % - ESF</t>
  </si>
  <si>
    <t>Prostr.z predch.r. - ÚPSVaR</t>
  </si>
  <si>
    <t>Prostr.z predch.r. - ÚPSVaR strava</t>
  </si>
  <si>
    <t>131K</t>
  </si>
  <si>
    <t>Prostr.z predch.r. - sčítanie domov</t>
  </si>
  <si>
    <t>72j</t>
  </si>
  <si>
    <t>Upravený RR po úprave č. 7</t>
  </si>
  <si>
    <t>Transfery zo ŠR - digitalizácia</t>
  </si>
  <si>
    <t>Transfery zo ŠR - mimoriadne výsledky žiakov</t>
  </si>
  <si>
    <t>Návrh na úpravu č. 10</t>
  </si>
  <si>
    <t>Upravený RR po úprave č. 10</t>
  </si>
  <si>
    <t>Úprava príjmov obce, rozpočtové opatrenie č. 10 na vedomie obecnému zastupiteľstvu</t>
  </si>
  <si>
    <t>Platby NOWAS - na refundáciu tried.zberu</t>
  </si>
  <si>
    <t>Z vratiek- úrad práce, SP</t>
  </si>
  <si>
    <t xml:space="preserve">Prostriedky z predch. rokov </t>
  </si>
  <si>
    <t>Transfery zo ŠR - odchodné</t>
  </si>
  <si>
    <t>Platby z predaja vytriedených komodít</t>
  </si>
  <si>
    <t>Plnenie k 30.06. 2021</t>
  </si>
  <si>
    <t>Z rezervného fondu obce - prístrešok</t>
  </si>
  <si>
    <t>Platby a popl.za služby -drvenie,pílenie,bio</t>
  </si>
  <si>
    <t>Plnenie    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</si>
</sst>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#,##0.00"/>
    <numFmt numFmtId="165" formatCode="0.00;[Red]0.00"/>
    <numFmt numFmtId="166" formatCode="#,##0.00_ ;[Red]\-#,##0.00\ "/>
  </numFmts>
  <fonts count="15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charset val="238"/>
    </font>
    <font>
      <sz val="10"/>
      <color rgb="FF00B050"/>
      <name val="Arial CE"/>
      <family val="2"/>
      <charset val="238"/>
    </font>
    <font>
      <sz val="10"/>
      <color rgb="FF00B050"/>
      <name val="Arial CE"/>
      <charset val="238"/>
    </font>
    <font>
      <b/>
      <sz val="10"/>
      <color rgb="FF00B050"/>
      <name val="Arial CE"/>
      <family val="2"/>
      <charset val="238"/>
    </font>
    <font>
      <b/>
      <sz val="10"/>
      <color rgb="FF00B050"/>
      <name val="Arial CE"/>
      <charset val="238"/>
    </font>
    <font>
      <sz val="10"/>
      <color theme="1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"/>
      <family val="2"/>
      <charset val="238"/>
    </font>
    <font>
      <b/>
      <sz val="8"/>
      <name val="Arial CE"/>
      <charset val="238"/>
    </font>
    <font>
      <sz val="8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3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4" xfId="0" applyFont="1" applyBorder="1"/>
    <xf numFmtId="0" fontId="3" fillId="0" borderId="5" xfId="0" applyFont="1" applyBorder="1"/>
    <xf numFmtId="49" fontId="3" fillId="0" borderId="6" xfId="0" applyNumberFormat="1" applyFont="1" applyBorder="1" applyAlignment="1">
      <alignment horizontal="center"/>
    </xf>
    <xf numFmtId="0" fontId="3" fillId="0" borderId="7" xfId="0" applyFont="1" applyBorder="1"/>
    <xf numFmtId="49" fontId="3" fillId="0" borderId="7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164" fontId="3" fillId="0" borderId="5" xfId="0" applyNumberFormat="1" applyFont="1" applyBorder="1"/>
    <xf numFmtId="164" fontId="3" fillId="0" borderId="4" xfId="0" applyNumberFormat="1" applyFont="1" applyBorder="1"/>
    <xf numFmtId="164" fontId="3" fillId="0" borderId="2" xfId="0" applyNumberFormat="1" applyFont="1" applyBorder="1"/>
    <xf numFmtId="164" fontId="3" fillId="0" borderId="3" xfId="0" applyNumberFormat="1" applyFont="1" applyBorder="1"/>
    <xf numFmtId="164" fontId="2" fillId="0" borderId="2" xfId="0" applyNumberFormat="1" applyFont="1" applyBorder="1"/>
    <xf numFmtId="164" fontId="2" fillId="0" borderId="4" xfId="0" applyNumberFormat="1" applyFont="1" applyBorder="1"/>
    <xf numFmtId="49" fontId="0" fillId="0" borderId="7" xfId="0" applyNumberFormat="1" applyFont="1" applyBorder="1" applyAlignment="1">
      <alignment horizontal="left"/>
    </xf>
    <xf numFmtId="164" fontId="0" fillId="0" borderId="4" xfId="0" applyNumberFormat="1" applyFont="1" applyBorder="1"/>
    <xf numFmtId="49" fontId="3" fillId="0" borderId="10" xfId="0" applyNumberFormat="1" applyFont="1" applyBorder="1"/>
    <xf numFmtId="49" fontId="3" fillId="0" borderId="11" xfId="0" applyNumberFormat="1" applyFont="1" applyBorder="1"/>
    <xf numFmtId="49" fontId="3" fillId="0" borderId="12" xfId="0" applyNumberFormat="1" applyFont="1" applyBorder="1"/>
    <xf numFmtId="49" fontId="3" fillId="0" borderId="13" xfId="0" applyNumberFormat="1" applyFont="1" applyBorder="1"/>
    <xf numFmtId="49" fontId="0" fillId="0" borderId="11" xfId="0" applyNumberFormat="1" applyFont="1" applyBorder="1" applyAlignment="1">
      <alignment horizontal="center"/>
    </xf>
    <xf numFmtId="49" fontId="0" fillId="0" borderId="6" xfId="0" applyNumberFormat="1" applyFont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49" fontId="0" fillId="0" borderId="4" xfId="0" applyNumberFormat="1" applyFont="1" applyBorder="1" applyAlignment="1">
      <alignment horizontal="left"/>
    </xf>
    <xf numFmtId="49" fontId="0" fillId="0" borderId="12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left"/>
    </xf>
    <xf numFmtId="164" fontId="0" fillId="0" borderId="2" xfId="0" applyNumberFormat="1" applyFont="1" applyBorder="1"/>
    <xf numFmtId="49" fontId="3" fillId="0" borderId="14" xfId="0" applyNumberFormat="1" applyFont="1" applyBorder="1"/>
    <xf numFmtId="49" fontId="3" fillId="0" borderId="15" xfId="0" applyNumberFormat="1" applyFont="1" applyBorder="1" applyAlignment="1">
      <alignment horizontal="center"/>
    </xf>
    <xf numFmtId="164" fontId="5" fillId="0" borderId="4" xfId="0" applyNumberFormat="1" applyFont="1" applyBorder="1"/>
    <xf numFmtId="49" fontId="0" fillId="0" borderId="15" xfId="0" applyNumberFormat="1" applyFont="1" applyBorder="1" applyAlignment="1">
      <alignment horizontal="center"/>
    </xf>
    <xf numFmtId="0" fontId="0" fillId="0" borderId="8" xfId="0" applyFont="1" applyBorder="1" applyAlignment="1"/>
    <xf numFmtId="164" fontId="1" fillId="0" borderId="2" xfId="0" applyNumberFormat="1" applyFont="1" applyFill="1" applyBorder="1"/>
    <xf numFmtId="0" fontId="3" fillId="0" borderId="7" xfId="0" applyFont="1" applyBorder="1" applyAlignment="1">
      <alignment vertical="top" wrapText="1"/>
    </xf>
    <xf numFmtId="0" fontId="0" fillId="0" borderId="12" xfId="0" applyFont="1" applyBorder="1" applyAlignment="1">
      <alignment horizontal="left"/>
    </xf>
    <xf numFmtId="49" fontId="1" fillId="0" borderId="8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left"/>
    </xf>
    <xf numFmtId="4" fontId="0" fillId="0" borderId="0" xfId="0" applyNumberFormat="1"/>
    <xf numFmtId="49" fontId="0" fillId="0" borderId="9" xfId="0" applyNumberFormat="1" applyFont="1" applyBorder="1" applyAlignment="1">
      <alignment horizontal="left"/>
    </xf>
    <xf numFmtId="49" fontId="0" fillId="0" borderId="8" xfId="0" applyNumberFormat="1" applyFont="1" applyBorder="1" applyAlignment="1">
      <alignment horizontal="left"/>
    </xf>
    <xf numFmtId="0" fontId="2" fillId="0" borderId="0" xfId="0" applyFont="1" applyBorder="1"/>
    <xf numFmtId="0" fontId="3" fillId="0" borderId="0" xfId="0" applyFont="1" applyBorder="1"/>
    <xf numFmtId="0" fontId="5" fillId="0" borderId="0" xfId="0" applyFont="1"/>
    <xf numFmtId="4" fontId="5" fillId="0" borderId="0" xfId="0" applyNumberFormat="1" applyFont="1"/>
    <xf numFmtId="4" fontId="0" fillId="0" borderId="5" xfId="0" applyNumberFormat="1" applyBorder="1"/>
    <xf numFmtId="4" fontId="0" fillId="0" borderId="2" xfId="0" applyNumberFormat="1" applyBorder="1"/>
    <xf numFmtId="4" fontId="0" fillId="0" borderId="2" xfId="0" applyNumberFormat="1" applyFont="1" applyBorder="1"/>
    <xf numFmtId="4" fontId="5" fillId="0" borderId="4" xfId="0" applyNumberFormat="1" applyFont="1" applyBorder="1"/>
    <xf numFmtId="4" fontId="2" fillId="0" borderId="4" xfId="0" applyNumberFormat="1" applyFont="1" applyBorder="1"/>
    <xf numFmtId="4" fontId="3" fillId="0" borderId="2" xfId="0" applyNumberFormat="1" applyFont="1" applyBorder="1"/>
    <xf numFmtId="4" fontId="0" fillId="0" borderId="4" xfId="0" applyNumberFormat="1" applyBorder="1"/>
    <xf numFmtId="4" fontId="0" fillId="0" borderId="3" xfId="0" applyNumberFormat="1" applyBorder="1"/>
    <xf numFmtId="0" fontId="6" fillId="0" borderId="2" xfId="0" applyFont="1" applyBorder="1" applyAlignment="1">
      <alignment vertical="top" wrapText="1"/>
    </xf>
    <xf numFmtId="4" fontId="3" fillId="2" borderId="2" xfId="0" applyNumberFormat="1" applyFont="1" applyFill="1" applyBorder="1"/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3" fillId="0" borderId="3" xfId="0" applyFont="1" applyBorder="1" applyAlignment="1">
      <alignment vertical="top" wrapText="1"/>
    </xf>
    <xf numFmtId="4" fontId="3" fillId="0" borderId="3" xfId="0" applyNumberFormat="1" applyFont="1" applyBorder="1"/>
    <xf numFmtId="164" fontId="5" fillId="0" borderId="18" xfId="0" applyNumberFormat="1" applyFont="1" applyBorder="1"/>
    <xf numFmtId="0" fontId="1" fillId="0" borderId="13" xfId="0" applyFont="1" applyBorder="1" applyAlignment="1">
      <alignment horizontal="left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3" xfId="0" applyFont="1" applyBorder="1" applyAlignment="1"/>
    <xf numFmtId="164" fontId="1" fillId="0" borderId="3" xfId="0" applyNumberFormat="1" applyFont="1" applyFill="1" applyBorder="1"/>
    <xf numFmtId="0" fontId="0" fillId="0" borderId="11" xfId="0" applyFont="1" applyBorder="1" applyAlignment="1">
      <alignment horizontal="left"/>
    </xf>
    <xf numFmtId="49" fontId="0" fillId="0" borderId="19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0" fillId="0" borderId="7" xfId="0" applyFont="1" applyBorder="1" applyAlignment="1"/>
    <xf numFmtId="164" fontId="1" fillId="0" borderId="4" xfId="0" applyNumberFormat="1" applyFont="1" applyFill="1" applyBorder="1"/>
    <xf numFmtId="164" fontId="2" fillId="0" borderId="18" xfId="0" applyNumberFormat="1" applyFont="1" applyBorder="1"/>
    <xf numFmtId="4" fontId="2" fillId="0" borderId="18" xfId="0" applyNumberFormat="1" applyFont="1" applyBorder="1"/>
    <xf numFmtId="0" fontId="0" fillId="0" borderId="13" xfId="0" applyFont="1" applyBorder="1" applyAlignment="1">
      <alignment horizontal="left"/>
    </xf>
    <xf numFmtId="49" fontId="0" fillId="0" borderId="20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164" fontId="0" fillId="0" borderId="3" xfId="0" applyNumberFormat="1" applyFont="1" applyFill="1" applyBorder="1"/>
    <xf numFmtId="164" fontId="2" fillId="0" borderId="21" xfId="0" applyNumberFormat="1" applyFont="1" applyBorder="1"/>
    <xf numFmtId="0" fontId="0" fillId="0" borderId="2" xfId="0" applyBorder="1"/>
    <xf numFmtId="164" fontId="5" fillId="0" borderId="2" xfId="0" applyNumberFormat="1" applyFont="1" applyBorder="1"/>
    <xf numFmtId="4" fontId="5" fillId="0" borderId="2" xfId="0" applyNumberFormat="1" applyFont="1" applyBorder="1"/>
    <xf numFmtId="165" fontId="0" fillId="0" borderId="23" xfId="0" applyNumberFormat="1" applyFill="1" applyBorder="1"/>
    <xf numFmtId="165" fontId="0" fillId="0" borderId="24" xfId="0" applyNumberFormat="1" applyFill="1" applyBorder="1"/>
    <xf numFmtId="165" fontId="0" fillId="0" borderId="26" xfId="0" applyNumberFormat="1" applyFill="1" applyBorder="1"/>
    <xf numFmtId="0" fontId="8" fillId="0" borderId="0" xfId="0" applyFont="1" applyBorder="1"/>
    <xf numFmtId="0" fontId="6" fillId="0" borderId="0" xfId="0" applyFont="1" applyBorder="1"/>
    <xf numFmtId="0" fontId="7" fillId="0" borderId="0" xfId="0" applyFont="1"/>
    <xf numFmtId="165" fontId="5" fillId="0" borderId="24" xfId="0" applyNumberFormat="1" applyFont="1" applyFill="1" applyBorder="1"/>
    <xf numFmtId="165" fontId="5" fillId="0" borderId="27" xfId="0" applyNumberFormat="1" applyFont="1" applyFill="1" applyBorder="1"/>
    <xf numFmtId="4" fontId="5" fillId="0" borderId="18" xfId="0" applyNumberFormat="1" applyFont="1" applyBorder="1"/>
    <xf numFmtId="4" fontId="5" fillId="0" borderId="25" xfId="0" applyNumberFormat="1" applyFont="1" applyBorder="1"/>
    <xf numFmtId="4" fontId="0" fillId="0" borderId="4" xfId="0" applyNumberFormat="1" applyFont="1" applyBorder="1"/>
    <xf numFmtId="4" fontId="0" fillId="0" borderId="3" xfId="0" applyNumberFormat="1" applyFont="1" applyBorder="1"/>
    <xf numFmtId="49" fontId="0" fillId="0" borderId="13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left"/>
    </xf>
    <xf numFmtId="164" fontId="0" fillId="0" borderId="3" xfId="0" applyNumberFormat="1" applyFont="1" applyBorder="1"/>
    <xf numFmtId="0" fontId="0" fillId="0" borderId="0" xfId="0" applyFill="1"/>
    <xf numFmtId="4" fontId="0" fillId="0" borderId="5" xfId="0" applyNumberFormat="1" applyFont="1" applyBorder="1"/>
    <xf numFmtId="4" fontId="0" fillId="0" borderId="2" xfId="0" applyNumberFormat="1" applyFont="1" applyFill="1" applyBorder="1"/>
    <xf numFmtId="4" fontId="0" fillId="0" borderId="28" xfId="0" applyNumberFormat="1" applyBorder="1"/>
    <xf numFmtId="164" fontId="5" fillId="0" borderId="25" xfId="0" applyNumberFormat="1" applyFont="1" applyBorder="1"/>
    <xf numFmtId="0" fontId="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9" xfId="0" applyNumberFormat="1" applyBorder="1" applyAlignment="1">
      <alignment vertical="top" wrapText="1"/>
    </xf>
    <xf numFmtId="0" fontId="0" fillId="0" borderId="40" xfId="0" applyNumberFormat="1" applyBorder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40" xfId="0" applyNumberFormat="1" applyBorder="1" applyAlignment="1">
      <alignment horizontal="center" vertical="top" wrapText="1"/>
    </xf>
    <xf numFmtId="0" fontId="0" fillId="0" borderId="41" xfId="0" applyNumberFormat="1" applyBorder="1" applyAlignment="1">
      <alignment horizontal="center" vertical="top" wrapText="1"/>
    </xf>
    <xf numFmtId="164" fontId="5" fillId="0" borderId="21" xfId="0" applyNumberFormat="1" applyFont="1" applyBorder="1"/>
    <xf numFmtId="165" fontId="0" fillId="0" borderId="42" xfId="0" applyNumberFormat="1" applyFill="1" applyBorder="1"/>
    <xf numFmtId="165" fontId="5" fillId="0" borderId="43" xfId="0" applyNumberFormat="1" applyFont="1" applyFill="1" applyBorder="1"/>
    <xf numFmtId="4" fontId="5" fillId="0" borderId="21" xfId="0" applyNumberFormat="1" applyFont="1" applyBorder="1"/>
    <xf numFmtId="165" fontId="5" fillId="0" borderId="2" xfId="0" applyNumberFormat="1" applyFont="1" applyFill="1" applyBorder="1"/>
    <xf numFmtId="49" fontId="3" fillId="0" borderId="9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 horizontal="left"/>
    </xf>
    <xf numFmtId="0" fontId="0" fillId="0" borderId="0" xfId="0" applyFont="1"/>
    <xf numFmtId="4" fontId="10" fillId="0" borderId="2" xfId="0" applyNumberFormat="1" applyFont="1" applyBorder="1"/>
    <xf numFmtId="0" fontId="0" fillId="0" borderId="44" xfId="0" applyFont="1" applyBorder="1" applyAlignment="1">
      <alignment horizontal="left"/>
    </xf>
    <xf numFmtId="0" fontId="0" fillId="0" borderId="25" xfId="0" applyFont="1" applyBorder="1" applyAlignment="1"/>
    <xf numFmtId="164" fontId="0" fillId="0" borderId="25" xfId="0" applyNumberFormat="1" applyFont="1" applyFill="1" applyBorder="1"/>
    <xf numFmtId="4" fontId="0" fillId="0" borderId="25" xfId="0" applyNumberFormat="1" applyBorder="1"/>
    <xf numFmtId="49" fontId="0" fillId="0" borderId="45" xfId="0" applyNumberFormat="1" applyFont="1" applyBorder="1" applyAlignment="1">
      <alignment horizontal="center"/>
    </xf>
    <xf numFmtId="49" fontId="0" fillId="0" borderId="37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4" fontId="0" fillId="0" borderId="25" xfId="0" applyNumberFormat="1" applyFont="1" applyBorder="1"/>
    <xf numFmtId="49" fontId="2" fillId="0" borderId="20" xfId="0" applyNumberFormat="1" applyFont="1" applyBorder="1" applyAlignment="1">
      <alignment horizontal="left"/>
    </xf>
    <xf numFmtId="164" fontId="2" fillId="0" borderId="20" xfId="0" applyNumberFormat="1" applyFont="1" applyBorder="1"/>
    <xf numFmtId="164" fontId="9" fillId="0" borderId="20" xfId="0" applyNumberFormat="1" applyFont="1" applyBorder="1"/>
    <xf numFmtId="4" fontId="5" fillId="0" borderId="20" xfId="0" applyNumberFormat="1" applyFont="1" applyBorder="1"/>
    <xf numFmtId="164" fontId="5" fillId="0" borderId="20" xfId="0" applyNumberFormat="1" applyFont="1" applyBorder="1"/>
    <xf numFmtId="165" fontId="0" fillId="0" borderId="20" xfId="0" applyNumberFormat="1" applyFill="1" applyBorder="1"/>
    <xf numFmtId="165" fontId="0" fillId="0" borderId="30" xfId="0" applyNumberFormat="1" applyFill="1" applyBorder="1"/>
    <xf numFmtId="4" fontId="5" fillId="0" borderId="3" xfId="0" applyNumberFormat="1" applyFont="1" applyBorder="1"/>
    <xf numFmtId="49" fontId="3" fillId="0" borderId="20" xfId="0" applyNumberFormat="1" applyFont="1" applyBorder="1"/>
    <xf numFmtId="49" fontId="3" fillId="0" borderId="20" xfId="0" applyNumberFormat="1" applyFont="1" applyBorder="1" applyAlignment="1">
      <alignment horizontal="center"/>
    </xf>
    <xf numFmtId="0" fontId="3" fillId="0" borderId="20" xfId="0" applyFont="1" applyBorder="1" applyAlignment="1">
      <alignment vertical="top" wrapText="1"/>
    </xf>
    <xf numFmtId="164" fontId="3" fillId="0" borderId="20" xfId="0" applyNumberFormat="1" applyFont="1" applyBorder="1"/>
    <xf numFmtId="4" fontId="0" fillId="0" borderId="20" xfId="0" applyNumberFormat="1" applyBorder="1"/>
    <xf numFmtId="4" fontId="5" fillId="0" borderId="2" xfId="0" applyNumberFormat="1" applyFont="1" applyFill="1" applyBorder="1"/>
    <xf numFmtId="0" fontId="5" fillId="0" borderId="0" xfId="0" applyFont="1" applyBorder="1"/>
    <xf numFmtId="49" fontId="3" fillId="0" borderId="29" xfId="0" applyNumberFormat="1" applyFont="1" applyBorder="1"/>
    <xf numFmtId="166" fontId="9" fillId="0" borderId="21" xfId="0" applyNumberFormat="1" applyFont="1" applyBorder="1"/>
    <xf numFmtId="166" fontId="9" fillId="0" borderId="2" xfId="0" applyNumberFormat="1" applyFont="1" applyBorder="1"/>
    <xf numFmtId="4" fontId="9" fillId="0" borderId="2" xfId="0" applyNumberFormat="1" applyFont="1" applyBorder="1"/>
    <xf numFmtId="166" fontId="2" fillId="0" borderId="25" xfId="0" applyNumberFormat="1" applyFont="1" applyBorder="1"/>
    <xf numFmtId="4" fontId="3" fillId="0" borderId="4" xfId="0" applyNumberFormat="1" applyFont="1" applyBorder="1"/>
    <xf numFmtId="4" fontId="0" fillId="2" borderId="2" xfId="0" applyNumberFormat="1" applyFont="1" applyFill="1" applyBorder="1"/>
    <xf numFmtId="49" fontId="3" fillId="0" borderId="9" xfId="0" applyNumberFormat="1" applyFont="1" applyBorder="1" applyAlignment="1">
      <alignment horizontal="center"/>
    </xf>
    <xf numFmtId="4" fontId="7" fillId="0" borderId="2" xfId="0" applyNumberFormat="1" applyFont="1" applyFill="1" applyBorder="1"/>
    <xf numFmtId="4" fontId="7" fillId="0" borderId="2" xfId="0" applyNumberFormat="1" applyFont="1" applyBorder="1"/>
    <xf numFmtId="164" fontId="9" fillId="0" borderId="2" xfId="0" applyNumberFormat="1" applyFont="1" applyBorder="1"/>
    <xf numFmtId="164" fontId="7" fillId="0" borderId="4" xfId="0" applyNumberFormat="1" applyFont="1" applyBorder="1"/>
    <xf numFmtId="164" fontId="9" fillId="0" borderId="4" xfId="0" applyNumberFormat="1" applyFont="1" applyBorder="1"/>
    <xf numFmtId="4" fontId="0" fillId="0" borderId="2" xfId="0" applyNumberFormat="1" applyFill="1" applyBorder="1"/>
    <xf numFmtId="49" fontId="3" fillId="0" borderId="9" xfId="0" applyNumberFormat="1" applyFont="1" applyBorder="1" applyAlignment="1">
      <alignment horizontal="center"/>
    </xf>
    <xf numFmtId="4" fontId="9" fillId="0" borderId="4" xfId="0" applyNumberFormat="1" applyFont="1" applyBorder="1"/>
    <xf numFmtId="49" fontId="3" fillId="0" borderId="9" xfId="0" applyNumberFormat="1" applyFont="1" applyBorder="1" applyAlignment="1">
      <alignment horizontal="center"/>
    </xf>
    <xf numFmtId="0" fontId="3" fillId="0" borderId="0" xfId="0" applyFont="1" applyFill="1"/>
    <xf numFmtId="4" fontId="0" fillId="0" borderId="4" xfId="0" applyNumberFormat="1" applyFill="1" applyBorder="1"/>
    <xf numFmtId="49" fontId="2" fillId="0" borderId="29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2" fillId="0" borderId="8" xfId="0" applyNumberFormat="1" applyFont="1" applyBorder="1" applyAlignment="1">
      <alignment horizontal="left"/>
    </xf>
    <xf numFmtId="0" fontId="2" fillId="0" borderId="30" xfId="0" applyFont="1" applyBorder="1" applyAlignment="1">
      <alignment horizontal="center"/>
    </xf>
    <xf numFmtId="0" fontId="0" fillId="0" borderId="30" xfId="0" applyBorder="1" applyAlignment="1"/>
    <xf numFmtId="0" fontId="4" fillId="0" borderId="1" xfId="0" applyFont="1" applyBorder="1" applyAlignment="1">
      <alignment horizontal="center" wrapText="1"/>
    </xf>
    <xf numFmtId="49" fontId="3" fillId="0" borderId="9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left"/>
    </xf>
    <xf numFmtId="49" fontId="2" fillId="0" borderId="36" xfId="0" applyNumberFormat="1" applyFont="1" applyBorder="1" applyAlignment="1">
      <alignment horizontal="left"/>
    </xf>
    <xf numFmtId="49" fontId="2" fillId="0" borderId="37" xfId="0" applyNumberFormat="1" applyFont="1" applyBorder="1" applyAlignment="1">
      <alignment horizontal="left"/>
    </xf>
    <xf numFmtId="0" fontId="4" fillId="0" borderId="22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49" fontId="5" fillId="0" borderId="29" xfId="0" applyNumberFormat="1" applyFont="1" applyBorder="1" applyAlignment="1">
      <alignment horizontal="left"/>
    </xf>
    <xf numFmtId="49" fontId="5" fillId="0" borderId="15" xfId="0" applyNumberFormat="1" applyFont="1" applyBorder="1" applyAlignment="1">
      <alignment horizontal="left"/>
    </xf>
    <xf numFmtId="49" fontId="5" fillId="0" borderId="8" xfId="0" applyNumberFormat="1" applyFont="1" applyBorder="1" applyAlignment="1">
      <alignment horizontal="left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2" fillId="0" borderId="22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166" fontId="12" fillId="0" borderId="1" xfId="0" applyNumberFormat="1" applyFont="1" applyFill="1" applyBorder="1" applyAlignment="1">
      <alignment horizontal="center" wrapText="1"/>
    </xf>
    <xf numFmtId="0" fontId="12" fillId="0" borderId="1" xfId="0" applyFont="1" applyFill="1" applyBorder="1" applyAlignment="1">
      <alignment wrapText="1"/>
    </xf>
    <xf numFmtId="0" fontId="14" fillId="0" borderId="0" xfId="0" applyFont="1"/>
    <xf numFmtId="4" fontId="3" fillId="0" borderId="20" xfId="0" applyNumberFormat="1" applyFont="1" applyBorder="1"/>
    <xf numFmtId="4" fontId="0" fillId="0" borderId="20" xfId="0" applyNumberFormat="1" applyFont="1" applyBorder="1"/>
    <xf numFmtId="49" fontId="3" fillId="0" borderId="30" xfId="0" applyNumberFormat="1" applyFont="1" applyBorder="1"/>
    <xf numFmtId="49" fontId="3" fillId="0" borderId="30" xfId="0" applyNumberFormat="1" applyFont="1" applyBorder="1" applyAlignment="1">
      <alignment horizontal="center"/>
    </xf>
    <xf numFmtId="0" fontId="3" fillId="0" borderId="30" xfId="0" applyFont="1" applyBorder="1" applyAlignment="1">
      <alignment vertical="top" wrapText="1"/>
    </xf>
    <xf numFmtId="164" fontId="3" fillId="0" borderId="30" xfId="0" applyNumberFormat="1" applyFont="1" applyBorder="1"/>
    <xf numFmtId="4" fontId="0" fillId="0" borderId="30" xfId="0" applyNumberFormat="1" applyBorder="1"/>
    <xf numFmtId="4" fontId="10" fillId="0" borderId="30" xfId="0" applyNumberFormat="1" applyFont="1" applyBorder="1"/>
  </cellXfs>
  <cellStyles count="1">
    <cellStyle name="Normálne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O246"/>
  <sheetViews>
    <sheetView tabSelected="1" showWhiteSpace="0" zoomScale="130" zoomScaleNormal="130" zoomScalePageLayoutView="172" workbookViewId="0">
      <pane ySplit="2" topLeftCell="A107" activePane="bottomLeft" state="frozen"/>
      <selection pane="bottomLeft" activeCell="K129" sqref="K129"/>
    </sheetView>
  </sheetViews>
  <sheetFormatPr defaultRowHeight="12.75" x14ac:dyDescent="0.2"/>
  <cols>
    <col min="1" max="1" width="5.140625" customWidth="1"/>
    <col min="2" max="2" width="4.5703125" customWidth="1"/>
    <col min="3" max="3" width="5" customWidth="1"/>
    <col min="4" max="4" width="36.7109375" customWidth="1"/>
    <col min="5" max="7" width="11.7109375" bestFit="1" customWidth="1"/>
    <col min="8" max="8" width="11.7109375" customWidth="1"/>
    <col min="9" max="9" width="11.7109375" style="97" customWidth="1"/>
    <col min="10" max="11" width="11.7109375" bestFit="1" customWidth="1"/>
    <col min="12" max="12" width="9.140625" customWidth="1"/>
  </cols>
  <sheetData>
    <row r="1" spans="1:12" s="4" customFormat="1" ht="13.5" thickBot="1" x14ac:dyDescent="0.25">
      <c r="A1" s="177" t="s">
        <v>229</v>
      </c>
      <c r="B1" s="177"/>
      <c r="C1" s="177"/>
      <c r="D1" s="177"/>
      <c r="E1" s="177"/>
      <c r="F1" s="177"/>
      <c r="G1" s="178"/>
      <c r="H1" s="178"/>
      <c r="I1" s="178"/>
      <c r="J1" s="178"/>
      <c r="K1" s="178"/>
    </row>
    <row r="2" spans="1:12" s="205" customFormat="1" ht="34.5" thickBot="1" x14ac:dyDescent="0.25">
      <c r="A2" s="197" t="s">
        <v>27</v>
      </c>
      <c r="B2" s="198" t="s">
        <v>45</v>
      </c>
      <c r="C2" s="198"/>
      <c r="D2" s="199" t="s">
        <v>0</v>
      </c>
      <c r="E2" s="197" t="s">
        <v>176</v>
      </c>
      <c r="F2" s="200" t="s">
        <v>238</v>
      </c>
      <c r="G2" s="201" t="s">
        <v>208</v>
      </c>
      <c r="H2" s="202" t="s">
        <v>224</v>
      </c>
      <c r="I2" s="203" t="s">
        <v>227</v>
      </c>
      <c r="J2" s="202" t="s">
        <v>228</v>
      </c>
      <c r="K2" s="200" t="s">
        <v>235</v>
      </c>
      <c r="L2" s="204" t="s">
        <v>162</v>
      </c>
    </row>
    <row r="3" spans="1:12" x14ac:dyDescent="0.2">
      <c r="A3" s="27">
        <v>111</v>
      </c>
      <c r="B3" s="14" t="s">
        <v>25</v>
      </c>
      <c r="C3" s="16"/>
      <c r="D3" s="13" t="s">
        <v>28</v>
      </c>
      <c r="E3" s="19">
        <v>5541.36</v>
      </c>
      <c r="F3" s="57">
        <v>6138.88</v>
      </c>
      <c r="G3" s="57">
        <v>6138.88</v>
      </c>
      <c r="H3" s="63">
        <v>5428.11</v>
      </c>
      <c r="I3" s="109">
        <v>0</v>
      </c>
      <c r="J3" s="57">
        <f>SUM(H3:I3)</f>
        <v>5428.11</v>
      </c>
      <c r="K3" s="57">
        <v>5428.11</v>
      </c>
      <c r="L3" s="92">
        <f>vypocetPercent(J3,K3)</f>
        <v>100</v>
      </c>
    </row>
    <row r="4" spans="1:12" x14ac:dyDescent="0.2">
      <c r="A4" s="28" t="s">
        <v>4</v>
      </c>
      <c r="B4" s="18" t="s">
        <v>25</v>
      </c>
      <c r="C4" s="17"/>
      <c r="D4" s="15" t="s">
        <v>49</v>
      </c>
      <c r="E4" s="20">
        <v>183.3</v>
      </c>
      <c r="F4" s="58">
        <v>181.66</v>
      </c>
      <c r="G4" s="58">
        <v>0</v>
      </c>
      <c r="H4" s="63">
        <v>180.96</v>
      </c>
      <c r="I4" s="59">
        <v>0</v>
      </c>
      <c r="J4" s="58">
        <f t="shared" ref="J4:J58" si="0">SUM(H4:I4)</f>
        <v>180.96</v>
      </c>
      <c r="K4" s="58">
        <v>180.96</v>
      </c>
      <c r="L4" s="93">
        <f>vypocetPercent(J4,K4)</f>
        <v>100</v>
      </c>
    </row>
    <row r="5" spans="1:12" x14ac:dyDescent="0.2">
      <c r="A5" s="28" t="s">
        <v>4</v>
      </c>
      <c r="B5" s="180" t="s">
        <v>43</v>
      </c>
      <c r="C5" s="181"/>
      <c r="D5" s="15" t="s">
        <v>34</v>
      </c>
      <c r="E5" s="20">
        <v>566195</v>
      </c>
      <c r="F5" s="58">
        <v>635060</v>
      </c>
      <c r="G5" s="58">
        <v>644695</v>
      </c>
      <c r="H5" s="63">
        <v>639233</v>
      </c>
      <c r="I5" s="59">
        <v>0</v>
      </c>
      <c r="J5" s="58">
        <f t="shared" si="0"/>
        <v>639233</v>
      </c>
      <c r="K5" s="58">
        <v>322709</v>
      </c>
      <c r="L5" s="93">
        <f>vypocetPercent(J5,K5)</f>
        <v>50.483782908579499</v>
      </c>
    </row>
    <row r="6" spans="1:12" x14ac:dyDescent="0.2">
      <c r="A6" s="28" t="s">
        <v>4</v>
      </c>
      <c r="B6" s="18" t="s">
        <v>2</v>
      </c>
      <c r="C6" s="17" t="s">
        <v>3</v>
      </c>
      <c r="D6" s="12" t="s">
        <v>39</v>
      </c>
      <c r="E6" s="20">
        <v>132.80000000000001</v>
      </c>
      <c r="F6" s="58">
        <v>66.400000000000006</v>
      </c>
      <c r="G6" s="58">
        <v>0</v>
      </c>
      <c r="H6" s="63">
        <f t="shared" ref="H6:H32" si="1">SUM(G6)</f>
        <v>0</v>
      </c>
      <c r="I6" s="59">
        <v>0</v>
      </c>
      <c r="J6" s="58">
        <f t="shared" si="0"/>
        <v>0</v>
      </c>
      <c r="K6" s="58">
        <v>0</v>
      </c>
      <c r="L6" s="93">
        <f t="shared" ref="L6:L58" si="2">vypocetPercent(J6,K6)</f>
        <v>0</v>
      </c>
    </row>
    <row r="7" spans="1:12" x14ac:dyDescent="0.2">
      <c r="A7" s="29">
        <v>111</v>
      </c>
      <c r="B7" s="169" t="s">
        <v>2</v>
      </c>
      <c r="C7" s="17" t="s">
        <v>3</v>
      </c>
      <c r="D7" s="8" t="s">
        <v>233</v>
      </c>
      <c r="E7" s="20">
        <v>0</v>
      </c>
      <c r="F7" s="58">
        <v>0</v>
      </c>
      <c r="G7" s="58">
        <v>0</v>
      </c>
      <c r="H7" s="63">
        <v>0</v>
      </c>
      <c r="I7" s="164">
        <v>1340</v>
      </c>
      <c r="J7" s="58">
        <f t="shared" si="0"/>
        <v>1340</v>
      </c>
      <c r="K7" s="58">
        <v>1340</v>
      </c>
      <c r="L7" s="93">
        <f t="shared" si="2"/>
        <v>100</v>
      </c>
    </row>
    <row r="8" spans="1:12" x14ac:dyDescent="0.2">
      <c r="A8" s="29">
        <v>111</v>
      </c>
      <c r="B8" s="18" t="s">
        <v>2</v>
      </c>
      <c r="C8" s="17" t="s">
        <v>3</v>
      </c>
      <c r="D8" s="8" t="s">
        <v>48</v>
      </c>
      <c r="E8" s="21">
        <v>6561.73</v>
      </c>
      <c r="F8" s="58">
        <v>7240.37</v>
      </c>
      <c r="G8" s="58">
        <v>6176.25</v>
      </c>
      <c r="H8" s="63">
        <v>5704.85</v>
      </c>
      <c r="I8" s="59">
        <v>0</v>
      </c>
      <c r="J8" s="58">
        <f t="shared" si="0"/>
        <v>5704.85</v>
      </c>
      <c r="K8" s="58">
        <v>5704.85</v>
      </c>
      <c r="L8" s="93">
        <f t="shared" si="2"/>
        <v>100</v>
      </c>
    </row>
    <row r="9" spans="1:12" x14ac:dyDescent="0.2">
      <c r="A9" s="29" t="s">
        <v>4</v>
      </c>
      <c r="B9" s="18" t="s">
        <v>2</v>
      </c>
      <c r="C9" s="17" t="s">
        <v>3</v>
      </c>
      <c r="D9" s="8" t="s">
        <v>35</v>
      </c>
      <c r="E9" s="21">
        <v>1400.19</v>
      </c>
      <c r="F9" s="58">
        <v>1387.65</v>
      </c>
      <c r="G9" s="58">
        <v>0</v>
      </c>
      <c r="H9" s="63">
        <v>1382.37</v>
      </c>
      <c r="I9" s="59">
        <v>0</v>
      </c>
      <c r="J9" s="58">
        <f t="shared" si="0"/>
        <v>1382.37</v>
      </c>
      <c r="K9" s="58">
        <v>1382.37</v>
      </c>
      <c r="L9" s="93">
        <f t="shared" si="2"/>
        <v>100</v>
      </c>
    </row>
    <row r="10" spans="1:12" x14ac:dyDescent="0.2">
      <c r="A10" s="29" t="s">
        <v>4</v>
      </c>
      <c r="B10" s="18" t="s">
        <v>2</v>
      </c>
      <c r="C10" s="17" t="s">
        <v>3</v>
      </c>
      <c r="D10" s="8" t="s">
        <v>64</v>
      </c>
      <c r="E10" s="21">
        <v>37.200000000000003</v>
      </c>
      <c r="F10" s="58">
        <v>61.2</v>
      </c>
      <c r="G10" s="58">
        <v>0</v>
      </c>
      <c r="H10" s="63">
        <v>78.8</v>
      </c>
      <c r="I10" s="59">
        <v>0</v>
      </c>
      <c r="J10" s="58">
        <f t="shared" si="0"/>
        <v>78.8</v>
      </c>
      <c r="K10" s="58">
        <v>78.8</v>
      </c>
      <c r="L10" s="93">
        <f t="shared" si="2"/>
        <v>100</v>
      </c>
    </row>
    <row r="11" spans="1:12" x14ac:dyDescent="0.2">
      <c r="A11" s="29" t="s">
        <v>4</v>
      </c>
      <c r="B11" s="18" t="s">
        <v>2</v>
      </c>
      <c r="C11" s="17" t="s">
        <v>3</v>
      </c>
      <c r="D11" s="8" t="s">
        <v>30</v>
      </c>
      <c r="E11" s="21">
        <v>9024</v>
      </c>
      <c r="F11" s="58">
        <v>9472</v>
      </c>
      <c r="G11" s="58">
        <v>0</v>
      </c>
      <c r="H11" s="63">
        <v>2957</v>
      </c>
      <c r="I11" s="163">
        <v>2957</v>
      </c>
      <c r="J11" s="58">
        <f t="shared" si="0"/>
        <v>5914</v>
      </c>
      <c r="K11" s="58">
        <v>5914</v>
      </c>
      <c r="L11" s="93">
        <f t="shared" si="2"/>
        <v>100</v>
      </c>
    </row>
    <row r="12" spans="1:12" x14ac:dyDescent="0.2">
      <c r="A12" s="29">
        <v>111</v>
      </c>
      <c r="B12" s="18" t="s">
        <v>2</v>
      </c>
      <c r="C12" s="17" t="s">
        <v>3</v>
      </c>
      <c r="D12" s="8" t="s">
        <v>50</v>
      </c>
      <c r="E12" s="21">
        <v>40285.199999999997</v>
      </c>
      <c r="F12" s="58">
        <v>55197.599999999999</v>
      </c>
      <c r="G12" s="58">
        <v>0</v>
      </c>
      <c r="H12" s="63">
        <v>31018.799999999999</v>
      </c>
      <c r="I12" s="110">
        <v>0</v>
      </c>
      <c r="J12" s="58">
        <f t="shared" si="0"/>
        <v>31018.799999999999</v>
      </c>
      <c r="K12" s="58">
        <v>31018.799999999999</v>
      </c>
      <c r="L12" s="93">
        <f t="shared" si="2"/>
        <v>100</v>
      </c>
    </row>
    <row r="13" spans="1:12" x14ac:dyDescent="0.2">
      <c r="A13" s="30" t="s">
        <v>4</v>
      </c>
      <c r="B13" s="18" t="s">
        <v>2</v>
      </c>
      <c r="C13" s="17" t="s">
        <v>3</v>
      </c>
      <c r="D13" s="9" t="s">
        <v>36</v>
      </c>
      <c r="E13" s="22">
        <v>3230.62</v>
      </c>
      <c r="F13" s="58">
        <v>3842.21</v>
      </c>
      <c r="G13" s="58">
        <v>0</v>
      </c>
      <c r="H13" s="63">
        <v>681.35</v>
      </c>
      <c r="I13" s="163">
        <v>1657.5</v>
      </c>
      <c r="J13" s="58">
        <f t="shared" si="0"/>
        <v>2338.85</v>
      </c>
      <c r="K13" s="58">
        <v>2032.85</v>
      </c>
      <c r="L13" s="93">
        <f t="shared" si="2"/>
        <v>86.916647070141309</v>
      </c>
    </row>
    <row r="14" spans="1:12" x14ac:dyDescent="0.2">
      <c r="A14" s="30" t="s">
        <v>4</v>
      </c>
      <c r="B14" s="18" t="s">
        <v>2</v>
      </c>
      <c r="C14" s="17" t="s">
        <v>3</v>
      </c>
      <c r="D14" s="9" t="s">
        <v>72</v>
      </c>
      <c r="E14" s="22">
        <v>1103.5</v>
      </c>
      <c r="F14" s="58">
        <v>0</v>
      </c>
      <c r="G14" s="58">
        <v>0</v>
      </c>
      <c r="H14" s="63">
        <f t="shared" si="1"/>
        <v>0</v>
      </c>
      <c r="I14" s="110">
        <v>0</v>
      </c>
      <c r="J14" s="58">
        <f t="shared" si="0"/>
        <v>0</v>
      </c>
      <c r="K14" s="58">
        <v>0</v>
      </c>
      <c r="L14" s="93">
        <f t="shared" si="2"/>
        <v>0</v>
      </c>
    </row>
    <row r="15" spans="1:12" x14ac:dyDescent="0.2">
      <c r="A15" s="30" t="s">
        <v>4</v>
      </c>
      <c r="B15" s="18" t="s">
        <v>2</v>
      </c>
      <c r="C15" s="17" t="s">
        <v>3</v>
      </c>
      <c r="D15" s="9" t="s">
        <v>71</v>
      </c>
      <c r="E15" s="22">
        <v>871</v>
      </c>
      <c r="F15" s="58">
        <v>0</v>
      </c>
      <c r="G15" s="58">
        <v>0</v>
      </c>
      <c r="H15" s="63">
        <f t="shared" si="1"/>
        <v>0</v>
      </c>
      <c r="I15" s="110">
        <v>0</v>
      </c>
      <c r="J15" s="58">
        <f t="shared" si="0"/>
        <v>0</v>
      </c>
      <c r="K15" s="58">
        <v>0</v>
      </c>
      <c r="L15" s="93">
        <f t="shared" si="2"/>
        <v>0</v>
      </c>
    </row>
    <row r="16" spans="1:12" x14ac:dyDescent="0.2">
      <c r="A16" s="30" t="s">
        <v>4</v>
      </c>
      <c r="B16" s="18" t="s">
        <v>2</v>
      </c>
      <c r="C16" s="17" t="s">
        <v>3</v>
      </c>
      <c r="D16" s="9" t="s">
        <v>41</v>
      </c>
      <c r="E16" s="22">
        <v>33264</v>
      </c>
      <c r="F16" s="58">
        <v>36576</v>
      </c>
      <c r="G16" s="58">
        <v>0</v>
      </c>
      <c r="H16" s="63">
        <v>12192</v>
      </c>
      <c r="I16" s="163">
        <v>12192</v>
      </c>
      <c r="J16" s="58">
        <f t="shared" si="0"/>
        <v>24384</v>
      </c>
      <c r="K16" s="58">
        <v>24384</v>
      </c>
      <c r="L16" s="93">
        <f t="shared" si="2"/>
        <v>100</v>
      </c>
    </row>
    <row r="17" spans="1:15" x14ac:dyDescent="0.2">
      <c r="A17" s="30" t="s">
        <v>4</v>
      </c>
      <c r="B17" s="18" t="s">
        <v>47</v>
      </c>
      <c r="C17" s="17" t="s">
        <v>3</v>
      </c>
      <c r="D17" s="9" t="s">
        <v>202</v>
      </c>
      <c r="E17" s="22">
        <v>6128</v>
      </c>
      <c r="F17" s="58">
        <v>7538</v>
      </c>
      <c r="G17" s="58">
        <v>0</v>
      </c>
      <c r="H17" s="63">
        <v>2472</v>
      </c>
      <c r="I17" s="163">
        <v>2472</v>
      </c>
      <c r="J17" s="58">
        <f t="shared" si="0"/>
        <v>4944</v>
      </c>
      <c r="K17" s="58">
        <v>4944</v>
      </c>
      <c r="L17" s="93">
        <f t="shared" si="2"/>
        <v>100</v>
      </c>
    </row>
    <row r="18" spans="1:15" x14ac:dyDescent="0.2">
      <c r="A18" s="30" t="s">
        <v>4</v>
      </c>
      <c r="B18" s="18" t="s">
        <v>47</v>
      </c>
      <c r="C18" s="17" t="s">
        <v>3</v>
      </c>
      <c r="D18" s="9" t="s">
        <v>59</v>
      </c>
      <c r="E18" s="22">
        <v>400</v>
      </c>
      <c r="F18" s="58">
        <v>400</v>
      </c>
      <c r="G18" s="58">
        <v>0</v>
      </c>
      <c r="H18" s="63">
        <f t="shared" si="1"/>
        <v>0</v>
      </c>
      <c r="I18" s="110">
        <v>0</v>
      </c>
      <c r="J18" s="58">
        <f t="shared" si="0"/>
        <v>0</v>
      </c>
      <c r="K18" s="58">
        <v>0</v>
      </c>
      <c r="L18" s="93">
        <f t="shared" si="2"/>
        <v>0</v>
      </c>
      <c r="O18" s="108"/>
    </row>
    <row r="19" spans="1:15" x14ac:dyDescent="0.2">
      <c r="A19" s="30" t="s">
        <v>4</v>
      </c>
      <c r="B19" s="137" t="s">
        <v>47</v>
      </c>
      <c r="C19" s="17" t="s">
        <v>3</v>
      </c>
      <c r="D19" s="9" t="s">
        <v>226</v>
      </c>
      <c r="E19" s="22">
        <v>0</v>
      </c>
      <c r="F19" s="58">
        <v>400</v>
      </c>
      <c r="G19" s="58">
        <v>0</v>
      </c>
      <c r="H19" s="63">
        <v>0</v>
      </c>
      <c r="I19" s="110">
        <v>0</v>
      </c>
      <c r="J19" s="58">
        <f t="shared" si="0"/>
        <v>0</v>
      </c>
      <c r="K19" s="58">
        <v>0</v>
      </c>
      <c r="L19" s="93">
        <f t="shared" si="2"/>
        <v>0</v>
      </c>
      <c r="O19" s="108"/>
    </row>
    <row r="20" spans="1:15" x14ac:dyDescent="0.2">
      <c r="A20" s="30" t="s">
        <v>4</v>
      </c>
      <c r="B20" s="162" t="s">
        <v>47</v>
      </c>
      <c r="C20" s="17" t="s">
        <v>3</v>
      </c>
      <c r="D20" s="9" t="s">
        <v>225</v>
      </c>
      <c r="E20" s="22">
        <v>0</v>
      </c>
      <c r="F20" s="58">
        <v>0</v>
      </c>
      <c r="G20" s="58">
        <v>0</v>
      </c>
      <c r="H20" s="63">
        <v>2000</v>
      </c>
      <c r="I20" s="110">
        <v>0</v>
      </c>
      <c r="J20" s="58">
        <f t="shared" si="0"/>
        <v>2000</v>
      </c>
      <c r="K20" s="58">
        <v>2000</v>
      </c>
      <c r="L20" s="93">
        <f t="shared" si="2"/>
        <v>100</v>
      </c>
      <c r="O20" s="108"/>
    </row>
    <row r="21" spans="1:15" x14ac:dyDescent="0.2">
      <c r="A21" s="30" t="s">
        <v>4</v>
      </c>
      <c r="B21" s="18" t="s">
        <v>47</v>
      </c>
      <c r="C21" s="17" t="s">
        <v>3</v>
      </c>
      <c r="D21" s="9" t="s">
        <v>79</v>
      </c>
      <c r="E21" s="22">
        <v>1495</v>
      </c>
      <c r="F21" s="58">
        <v>8260</v>
      </c>
      <c r="G21" s="58">
        <v>0</v>
      </c>
      <c r="H21" s="63">
        <f t="shared" si="1"/>
        <v>0</v>
      </c>
      <c r="I21" s="163">
        <v>6188</v>
      </c>
      <c r="J21" s="58">
        <f t="shared" si="0"/>
        <v>6188</v>
      </c>
      <c r="K21" s="58">
        <v>3094</v>
      </c>
      <c r="L21" s="93">
        <f t="shared" si="2"/>
        <v>50</v>
      </c>
    </row>
    <row r="22" spans="1:15" x14ac:dyDescent="0.2">
      <c r="A22" s="30" t="s">
        <v>4</v>
      </c>
      <c r="B22" s="18" t="s">
        <v>47</v>
      </c>
      <c r="C22" s="17" t="s">
        <v>3</v>
      </c>
      <c r="D22" s="9" t="s">
        <v>60</v>
      </c>
      <c r="E22" s="22">
        <v>396.64</v>
      </c>
      <c r="F22" s="58">
        <v>399.47</v>
      </c>
      <c r="G22" s="58">
        <v>0</v>
      </c>
      <c r="H22" s="63">
        <f t="shared" si="1"/>
        <v>0</v>
      </c>
      <c r="I22" s="163">
        <v>410.52</v>
      </c>
      <c r="J22" s="58">
        <f t="shared" si="0"/>
        <v>410.52</v>
      </c>
      <c r="K22" s="58">
        <v>410.52</v>
      </c>
      <c r="L22" s="93">
        <f t="shared" si="2"/>
        <v>100</v>
      </c>
    </row>
    <row r="23" spans="1:15" x14ac:dyDescent="0.2">
      <c r="A23" s="29" t="s">
        <v>4</v>
      </c>
      <c r="B23" s="18" t="s">
        <v>2</v>
      </c>
      <c r="C23" s="17" t="s">
        <v>3</v>
      </c>
      <c r="D23" s="9" t="s">
        <v>63</v>
      </c>
      <c r="E23" s="22">
        <v>3600</v>
      </c>
      <c r="F23" s="58">
        <v>0</v>
      </c>
      <c r="G23" s="58">
        <v>0</v>
      </c>
      <c r="H23" s="63">
        <f t="shared" si="1"/>
        <v>0</v>
      </c>
      <c r="I23" s="110">
        <v>0</v>
      </c>
      <c r="J23" s="58">
        <f t="shared" si="0"/>
        <v>0</v>
      </c>
      <c r="K23" s="58">
        <v>0</v>
      </c>
      <c r="L23" s="93">
        <f t="shared" si="2"/>
        <v>0</v>
      </c>
    </row>
    <row r="24" spans="1:15" x14ac:dyDescent="0.2">
      <c r="A24" s="29" t="s">
        <v>4</v>
      </c>
      <c r="B24" s="18" t="s">
        <v>2</v>
      </c>
      <c r="C24" s="17" t="s">
        <v>3</v>
      </c>
      <c r="D24" s="9" t="s">
        <v>62</v>
      </c>
      <c r="E24" s="22">
        <v>4050</v>
      </c>
      <c r="F24" s="58">
        <v>4650</v>
      </c>
      <c r="G24" s="58">
        <v>0</v>
      </c>
      <c r="H24" s="63">
        <f t="shared" si="1"/>
        <v>0</v>
      </c>
      <c r="I24" s="110">
        <v>0</v>
      </c>
      <c r="J24" s="58">
        <f t="shared" si="0"/>
        <v>0</v>
      </c>
      <c r="K24" s="58">
        <v>0</v>
      </c>
      <c r="L24" s="93">
        <f t="shared" si="2"/>
        <v>0</v>
      </c>
    </row>
    <row r="25" spans="1:15" x14ac:dyDescent="0.2">
      <c r="A25" s="29" t="s">
        <v>4</v>
      </c>
      <c r="B25" s="18" t="s">
        <v>2</v>
      </c>
      <c r="C25" s="17" t="s">
        <v>3</v>
      </c>
      <c r="D25" s="9" t="s">
        <v>177</v>
      </c>
      <c r="E25" s="22">
        <v>179.34</v>
      </c>
      <c r="F25" s="58">
        <v>199.98</v>
      </c>
      <c r="G25" s="58">
        <v>0</v>
      </c>
      <c r="H25" s="63">
        <f t="shared" si="1"/>
        <v>0</v>
      </c>
      <c r="I25" s="59">
        <v>0</v>
      </c>
      <c r="J25" s="58">
        <f t="shared" si="0"/>
        <v>0</v>
      </c>
      <c r="K25" s="58">
        <v>0</v>
      </c>
      <c r="L25" s="93">
        <f t="shared" si="2"/>
        <v>0</v>
      </c>
    </row>
    <row r="26" spans="1:15" x14ac:dyDescent="0.2">
      <c r="A26" s="29" t="s">
        <v>4</v>
      </c>
      <c r="B26" s="18" t="s">
        <v>2</v>
      </c>
      <c r="C26" s="17" t="s">
        <v>3</v>
      </c>
      <c r="D26" s="9" t="s">
        <v>171</v>
      </c>
      <c r="E26" s="22">
        <v>3282.26</v>
      </c>
      <c r="F26" s="58">
        <v>2349.48</v>
      </c>
      <c r="G26" s="58">
        <v>0</v>
      </c>
      <c r="H26" s="63">
        <v>214.8</v>
      </c>
      <c r="I26" s="59">
        <v>0</v>
      </c>
      <c r="J26" s="58">
        <f t="shared" si="0"/>
        <v>214.8</v>
      </c>
      <c r="K26" s="58">
        <v>214.8</v>
      </c>
      <c r="L26" s="93">
        <f t="shared" si="2"/>
        <v>100</v>
      </c>
    </row>
    <row r="27" spans="1:15" x14ac:dyDescent="0.2">
      <c r="A27" s="29" t="s">
        <v>4</v>
      </c>
      <c r="B27" s="18" t="s">
        <v>2</v>
      </c>
      <c r="C27" s="17" t="s">
        <v>3</v>
      </c>
      <c r="D27" s="9" t="s">
        <v>80</v>
      </c>
      <c r="E27" s="22">
        <v>1870.56</v>
      </c>
      <c r="F27" s="59">
        <v>0</v>
      </c>
      <c r="G27" s="58">
        <v>0</v>
      </c>
      <c r="H27" s="63">
        <f t="shared" si="1"/>
        <v>0</v>
      </c>
      <c r="I27" s="59">
        <v>0</v>
      </c>
      <c r="J27" s="58">
        <f t="shared" si="0"/>
        <v>0</v>
      </c>
      <c r="K27" s="58">
        <v>0</v>
      </c>
      <c r="L27" s="93">
        <f t="shared" si="2"/>
        <v>0</v>
      </c>
    </row>
    <row r="28" spans="1:15" x14ac:dyDescent="0.2">
      <c r="A28" s="29" t="s">
        <v>4</v>
      </c>
      <c r="B28" s="18" t="s">
        <v>2</v>
      </c>
      <c r="C28" s="17" t="s">
        <v>3</v>
      </c>
      <c r="D28" s="9" t="s">
        <v>65</v>
      </c>
      <c r="E28" s="22">
        <v>79.67</v>
      </c>
      <c r="F28" s="58">
        <v>159.34</v>
      </c>
      <c r="G28" s="58">
        <v>0</v>
      </c>
      <c r="H28" s="63">
        <f t="shared" si="1"/>
        <v>0</v>
      </c>
      <c r="I28" s="59">
        <v>0</v>
      </c>
      <c r="J28" s="58">
        <f t="shared" si="0"/>
        <v>0</v>
      </c>
      <c r="K28" s="58">
        <v>0</v>
      </c>
      <c r="L28" s="93">
        <f t="shared" si="2"/>
        <v>0</v>
      </c>
    </row>
    <row r="29" spans="1:15" x14ac:dyDescent="0.2">
      <c r="A29" s="29" t="s">
        <v>4</v>
      </c>
      <c r="B29" s="18" t="s">
        <v>2</v>
      </c>
      <c r="C29" s="17" t="s">
        <v>3</v>
      </c>
      <c r="D29" s="9" t="s">
        <v>185</v>
      </c>
      <c r="E29" s="22">
        <v>0</v>
      </c>
      <c r="F29" s="58">
        <v>7652</v>
      </c>
      <c r="G29" s="58">
        <v>0</v>
      </c>
      <c r="H29" s="63">
        <v>6843.58</v>
      </c>
      <c r="I29" s="59">
        <v>0</v>
      </c>
      <c r="J29" s="58">
        <f t="shared" si="0"/>
        <v>6843.58</v>
      </c>
      <c r="K29" s="58">
        <v>6843.58</v>
      </c>
      <c r="L29" s="93">
        <f t="shared" si="2"/>
        <v>100</v>
      </c>
    </row>
    <row r="30" spans="1:15" x14ac:dyDescent="0.2">
      <c r="A30" s="29" t="s">
        <v>4</v>
      </c>
      <c r="B30" s="18" t="s">
        <v>2</v>
      </c>
      <c r="C30" s="17" t="s">
        <v>3</v>
      </c>
      <c r="D30" s="9" t="s">
        <v>158</v>
      </c>
      <c r="E30" s="22">
        <v>1100</v>
      </c>
      <c r="F30" s="58">
        <v>0</v>
      </c>
      <c r="G30" s="58">
        <v>0</v>
      </c>
      <c r="H30" s="63">
        <v>0</v>
      </c>
      <c r="I30" s="59">
        <v>0</v>
      </c>
      <c r="J30" s="58">
        <v>0</v>
      </c>
      <c r="K30" s="58">
        <v>0</v>
      </c>
      <c r="L30" s="93">
        <f t="shared" si="2"/>
        <v>0</v>
      </c>
    </row>
    <row r="31" spans="1:15" x14ac:dyDescent="0.2">
      <c r="A31" s="29" t="s">
        <v>4</v>
      </c>
      <c r="B31" s="18" t="s">
        <v>2</v>
      </c>
      <c r="C31" s="17" t="s">
        <v>3</v>
      </c>
      <c r="D31" s="9" t="s">
        <v>98</v>
      </c>
      <c r="E31" s="22">
        <v>9500</v>
      </c>
      <c r="F31" s="58">
        <v>1106.94</v>
      </c>
      <c r="G31" s="58">
        <v>0</v>
      </c>
      <c r="H31" s="63">
        <f t="shared" si="1"/>
        <v>0</v>
      </c>
      <c r="I31" s="59">
        <v>0</v>
      </c>
      <c r="J31" s="58">
        <f t="shared" si="0"/>
        <v>0</v>
      </c>
      <c r="K31" s="58">
        <v>0</v>
      </c>
      <c r="L31" s="93">
        <f t="shared" si="2"/>
        <v>0</v>
      </c>
    </row>
    <row r="32" spans="1:15" x14ac:dyDescent="0.2">
      <c r="A32" s="29" t="s">
        <v>4</v>
      </c>
      <c r="B32" s="126" t="s">
        <v>2</v>
      </c>
      <c r="C32" s="17" t="s">
        <v>3</v>
      </c>
      <c r="D32" s="9" t="s">
        <v>196</v>
      </c>
      <c r="E32" s="22">
        <v>0</v>
      </c>
      <c r="F32" s="58">
        <v>2000</v>
      </c>
      <c r="G32" s="58">
        <v>0</v>
      </c>
      <c r="H32" s="63">
        <f t="shared" si="1"/>
        <v>0</v>
      </c>
      <c r="I32" s="59">
        <v>0</v>
      </c>
      <c r="J32" s="58">
        <f t="shared" si="0"/>
        <v>0</v>
      </c>
      <c r="K32" s="58">
        <v>0</v>
      </c>
      <c r="L32" s="93">
        <f t="shared" si="2"/>
        <v>0</v>
      </c>
    </row>
    <row r="33" spans="1:12" x14ac:dyDescent="0.2">
      <c r="A33" s="29" t="s">
        <v>4</v>
      </c>
      <c r="B33" s="126" t="s">
        <v>2</v>
      </c>
      <c r="C33" s="17" t="s">
        <v>3</v>
      </c>
      <c r="D33" s="9" t="s">
        <v>197</v>
      </c>
      <c r="E33" s="22">
        <v>0</v>
      </c>
      <c r="F33" s="58">
        <v>8660.33</v>
      </c>
      <c r="G33" s="58">
        <v>0</v>
      </c>
      <c r="H33" s="63">
        <v>61920</v>
      </c>
      <c r="I33" s="164">
        <v>63385</v>
      </c>
      <c r="J33" s="58">
        <f t="shared" si="0"/>
        <v>125305</v>
      </c>
      <c r="K33" s="58">
        <v>125305</v>
      </c>
      <c r="L33" s="93">
        <f t="shared" si="2"/>
        <v>100</v>
      </c>
    </row>
    <row r="34" spans="1:12" x14ac:dyDescent="0.2">
      <c r="A34" s="29" t="s">
        <v>4</v>
      </c>
      <c r="B34" s="126" t="s">
        <v>2</v>
      </c>
      <c r="C34" s="17" t="s">
        <v>3</v>
      </c>
      <c r="D34" s="9" t="s">
        <v>207</v>
      </c>
      <c r="E34" s="22">
        <v>0</v>
      </c>
      <c r="F34" s="58">
        <v>1600</v>
      </c>
      <c r="G34" s="58">
        <v>0</v>
      </c>
      <c r="H34" s="63">
        <v>0</v>
      </c>
      <c r="I34" s="59">
        <v>0</v>
      </c>
      <c r="J34" s="58">
        <f t="shared" si="0"/>
        <v>0</v>
      </c>
      <c r="K34" s="58">
        <v>0</v>
      </c>
      <c r="L34" s="93">
        <f t="shared" si="2"/>
        <v>0</v>
      </c>
    </row>
    <row r="35" spans="1:12" s="4" customFormat="1" x14ac:dyDescent="0.2">
      <c r="A35" s="174" t="s">
        <v>54</v>
      </c>
      <c r="B35" s="175"/>
      <c r="C35" s="175"/>
      <c r="D35" s="176"/>
      <c r="E35" s="23">
        <f>SUM(E3:E34)</f>
        <v>699911.37</v>
      </c>
      <c r="F35" s="23">
        <f>SUM(F3:F34)</f>
        <v>800599.50999999978</v>
      </c>
      <c r="G35" s="23">
        <f>SUM(G3:G34)</f>
        <v>657010.13</v>
      </c>
      <c r="H35" s="91">
        <f>SUM(H3:H34)</f>
        <v>772307.62</v>
      </c>
      <c r="I35" s="165">
        <f>SUM(I3:I34)</f>
        <v>90602.02</v>
      </c>
      <c r="J35" s="91">
        <f t="shared" si="0"/>
        <v>862909.64</v>
      </c>
      <c r="K35" s="91">
        <f>SUM(K3:K34)</f>
        <v>542985.6399999999</v>
      </c>
      <c r="L35" s="98">
        <f t="shared" si="2"/>
        <v>62.924970915842344</v>
      </c>
    </row>
    <row r="36" spans="1:12" s="4" customFormat="1" x14ac:dyDescent="0.2">
      <c r="A36" s="31" t="s">
        <v>163</v>
      </c>
      <c r="B36" s="32" t="s">
        <v>164</v>
      </c>
      <c r="C36" s="33" t="s">
        <v>3</v>
      </c>
      <c r="D36" s="34" t="s">
        <v>165</v>
      </c>
      <c r="E36" s="26">
        <v>127063.44</v>
      </c>
      <c r="F36" s="58">
        <v>0</v>
      </c>
      <c r="G36" s="63">
        <v>0</v>
      </c>
      <c r="H36" s="63">
        <v>0</v>
      </c>
      <c r="I36" s="102">
        <v>0</v>
      </c>
      <c r="J36" s="58">
        <f t="shared" si="0"/>
        <v>0</v>
      </c>
      <c r="K36" s="58">
        <v>0</v>
      </c>
      <c r="L36" s="93">
        <f t="shared" si="2"/>
        <v>0</v>
      </c>
    </row>
    <row r="37" spans="1:12" s="4" customFormat="1" x14ac:dyDescent="0.2">
      <c r="A37" s="31" t="s">
        <v>166</v>
      </c>
      <c r="B37" s="32" t="s">
        <v>2</v>
      </c>
      <c r="C37" s="33" t="s">
        <v>3</v>
      </c>
      <c r="D37" s="34" t="s">
        <v>167</v>
      </c>
      <c r="E37" s="26">
        <v>14948.64</v>
      </c>
      <c r="F37" s="58">
        <v>0</v>
      </c>
      <c r="G37" s="58">
        <v>0</v>
      </c>
      <c r="H37" s="58">
        <v>0</v>
      </c>
      <c r="I37" s="59">
        <v>0</v>
      </c>
      <c r="J37" s="58">
        <f t="shared" si="0"/>
        <v>0</v>
      </c>
      <c r="K37" s="58">
        <v>0</v>
      </c>
      <c r="L37" s="93">
        <f t="shared" si="2"/>
        <v>0</v>
      </c>
    </row>
    <row r="38" spans="1:12" s="4" customFormat="1" x14ac:dyDescent="0.2">
      <c r="A38" s="174" t="s">
        <v>168</v>
      </c>
      <c r="B38" s="175"/>
      <c r="C38" s="175"/>
      <c r="D38" s="176"/>
      <c r="E38" s="24">
        <f>SUM(E36:E37)</f>
        <v>142012.08000000002</v>
      </c>
      <c r="F38" s="90">
        <f>SUM(F36:F37)</f>
        <v>0</v>
      </c>
      <c r="G38" s="40">
        <f>SUM(G36:G37)</f>
        <v>0</v>
      </c>
      <c r="H38" s="40">
        <f>SUM(H36:H37)</f>
        <v>0</v>
      </c>
      <c r="I38" s="40">
        <f>SUM(I36:I37)</f>
        <v>0</v>
      </c>
      <c r="J38" s="91">
        <f t="shared" si="0"/>
        <v>0</v>
      </c>
      <c r="K38" s="90">
        <f>SUM(K36:K37)</f>
        <v>0</v>
      </c>
      <c r="L38" s="93">
        <f t="shared" si="2"/>
        <v>0</v>
      </c>
    </row>
    <row r="39" spans="1:12" s="4" customFormat="1" x14ac:dyDescent="0.2">
      <c r="A39" s="127" t="s">
        <v>210</v>
      </c>
      <c r="B39" s="36" t="s">
        <v>2</v>
      </c>
      <c r="C39" s="36" t="s">
        <v>3</v>
      </c>
      <c r="D39" s="36" t="s">
        <v>211</v>
      </c>
      <c r="E39" s="26">
        <v>0</v>
      </c>
      <c r="F39" s="37">
        <v>0</v>
      </c>
      <c r="G39" s="26">
        <v>0</v>
      </c>
      <c r="H39" s="26">
        <v>2857.84</v>
      </c>
      <c r="I39" s="166">
        <v>9617.4500000000007</v>
      </c>
      <c r="J39" s="59">
        <f t="shared" si="0"/>
        <v>12475.29</v>
      </c>
      <c r="K39" s="37">
        <v>12475.29</v>
      </c>
      <c r="L39" s="93">
        <f t="shared" si="2"/>
        <v>100</v>
      </c>
    </row>
    <row r="40" spans="1:12" s="4" customFormat="1" x14ac:dyDescent="0.2">
      <c r="A40" s="127" t="s">
        <v>212</v>
      </c>
      <c r="B40" s="36" t="s">
        <v>2</v>
      </c>
      <c r="C40" s="36" t="s">
        <v>3</v>
      </c>
      <c r="D40" s="36" t="s">
        <v>213</v>
      </c>
      <c r="E40" s="26">
        <v>0</v>
      </c>
      <c r="F40" s="37">
        <v>0</v>
      </c>
      <c r="G40" s="26">
        <v>0</v>
      </c>
      <c r="H40" s="26">
        <v>2388.4899999999998</v>
      </c>
      <c r="I40" s="166">
        <v>2288.73</v>
      </c>
      <c r="J40" s="59">
        <f t="shared" si="0"/>
        <v>4677.2199999999993</v>
      </c>
      <c r="K40" s="37">
        <v>4677.22</v>
      </c>
      <c r="L40" s="93">
        <f t="shared" si="2"/>
        <v>100.00000000000001</v>
      </c>
    </row>
    <row r="41" spans="1:12" s="4" customFormat="1" x14ac:dyDescent="0.2">
      <c r="A41" s="127" t="s">
        <v>214</v>
      </c>
      <c r="B41" s="36" t="s">
        <v>2</v>
      </c>
      <c r="C41" s="36" t="s">
        <v>3</v>
      </c>
      <c r="D41" s="36" t="s">
        <v>215</v>
      </c>
      <c r="E41" s="26">
        <v>0</v>
      </c>
      <c r="F41" s="37">
        <v>0</v>
      </c>
      <c r="G41" s="26">
        <v>0</v>
      </c>
      <c r="H41" s="26">
        <v>1255.1500000000001</v>
      </c>
      <c r="I41" s="166">
        <v>1449.7</v>
      </c>
      <c r="J41" s="59">
        <f t="shared" si="0"/>
        <v>2704.8500000000004</v>
      </c>
      <c r="K41" s="37">
        <v>2704.85</v>
      </c>
      <c r="L41" s="93">
        <f t="shared" si="2"/>
        <v>99.999999999999986</v>
      </c>
    </row>
    <row r="42" spans="1:12" s="129" customFormat="1" ht="13.5" thickBot="1" x14ac:dyDescent="0.25">
      <c r="A42" s="140"/>
      <c r="B42" s="140"/>
      <c r="C42" s="140"/>
      <c r="D42" s="140"/>
      <c r="E42" s="141"/>
      <c r="F42" s="144"/>
      <c r="G42" s="141"/>
      <c r="H42" s="141"/>
      <c r="I42" s="142"/>
      <c r="J42" s="143"/>
      <c r="K42" s="144"/>
      <c r="L42" s="145"/>
    </row>
    <row r="43" spans="1:12" s="4" customFormat="1" ht="34.5" thickBot="1" x14ac:dyDescent="0.25">
      <c r="A43" s="6" t="s">
        <v>27</v>
      </c>
      <c r="B43" s="192" t="s">
        <v>45</v>
      </c>
      <c r="C43" s="193"/>
      <c r="D43" s="7" t="s">
        <v>0</v>
      </c>
      <c r="E43" s="197" t="s">
        <v>176</v>
      </c>
      <c r="F43" s="200" t="s">
        <v>238</v>
      </c>
      <c r="G43" s="201" t="s">
        <v>208</v>
      </c>
      <c r="H43" s="202" t="s">
        <v>224</v>
      </c>
      <c r="I43" s="203" t="s">
        <v>227</v>
      </c>
      <c r="J43" s="202" t="s">
        <v>228</v>
      </c>
      <c r="K43" s="200" t="s">
        <v>235</v>
      </c>
      <c r="L43" s="204" t="s">
        <v>162</v>
      </c>
    </row>
    <row r="44" spans="1:12" s="4" customFormat="1" x14ac:dyDescent="0.2">
      <c r="A44" s="127" t="s">
        <v>198</v>
      </c>
      <c r="B44" s="36" t="s">
        <v>2</v>
      </c>
      <c r="C44" s="36" t="s">
        <v>3</v>
      </c>
      <c r="D44" s="36" t="s">
        <v>216</v>
      </c>
      <c r="E44" s="26">
        <v>0</v>
      </c>
      <c r="F44" s="37">
        <v>6346.88</v>
      </c>
      <c r="G44" s="26">
        <v>0</v>
      </c>
      <c r="H44" s="26">
        <v>13277.64</v>
      </c>
      <c r="I44" s="166">
        <v>4168.4799999999996</v>
      </c>
      <c r="J44" s="59">
        <f>SUM(H44:I44)</f>
        <v>17446.12</v>
      </c>
      <c r="K44" s="37">
        <v>17446.12</v>
      </c>
      <c r="L44" s="93">
        <f>vypocetPercent(J44,K44)</f>
        <v>100</v>
      </c>
    </row>
    <row r="45" spans="1:12" s="4" customFormat="1" x14ac:dyDescent="0.2">
      <c r="A45" s="128" t="s">
        <v>199</v>
      </c>
      <c r="B45" s="36" t="s">
        <v>2</v>
      </c>
      <c r="C45" s="36" t="s">
        <v>3</v>
      </c>
      <c r="D45" s="36" t="s">
        <v>217</v>
      </c>
      <c r="E45" s="26">
        <v>0</v>
      </c>
      <c r="F45" s="37">
        <v>1120.02</v>
      </c>
      <c r="G45" s="26">
        <v>0</v>
      </c>
      <c r="H45" s="26">
        <v>458.94</v>
      </c>
      <c r="I45" s="166">
        <v>144.08000000000001</v>
      </c>
      <c r="J45" s="59">
        <f>SUM(H45:I45)</f>
        <v>603.02</v>
      </c>
      <c r="K45" s="37">
        <v>603.02</v>
      </c>
      <c r="L45" s="93">
        <f>vypocetPercent(J45,K45)</f>
        <v>100</v>
      </c>
    </row>
    <row r="46" spans="1:12" s="4" customFormat="1" x14ac:dyDescent="0.2">
      <c r="A46" s="128" t="s">
        <v>200</v>
      </c>
      <c r="B46" s="36" t="s">
        <v>2</v>
      </c>
      <c r="C46" s="36" t="s">
        <v>3</v>
      </c>
      <c r="D46" s="36" t="s">
        <v>218</v>
      </c>
      <c r="E46" s="26">
        <v>0</v>
      </c>
      <c r="F46" s="37">
        <v>768.35</v>
      </c>
      <c r="G46" s="26">
        <v>0</v>
      </c>
      <c r="H46" s="26">
        <v>698.21</v>
      </c>
      <c r="I46" s="166">
        <v>219.2</v>
      </c>
      <c r="J46" s="59">
        <f>SUM(H46:I46)</f>
        <v>917.41000000000008</v>
      </c>
      <c r="K46" s="37">
        <v>917.41</v>
      </c>
      <c r="L46" s="93">
        <f>vypocetPercent(J46,K46)</f>
        <v>99.999999999999986</v>
      </c>
    </row>
    <row r="47" spans="1:12" s="4" customFormat="1" x14ac:dyDescent="0.2">
      <c r="A47" s="174" t="s">
        <v>201</v>
      </c>
      <c r="B47" s="175"/>
      <c r="C47" s="175"/>
      <c r="D47" s="176"/>
      <c r="E47" s="24">
        <f>SUM(E44:E46)</f>
        <v>0</v>
      </c>
      <c r="F47" s="90">
        <f>SUM(F44:F46)</f>
        <v>8235.25</v>
      </c>
      <c r="G47" s="24">
        <f t="shared" ref="G47" si="3">SUM(G44:G46)</f>
        <v>0</v>
      </c>
      <c r="H47" s="24">
        <f>SUM(H39:H46)</f>
        <v>20936.269999999997</v>
      </c>
      <c r="I47" s="167">
        <f>SUM(I39:I46)</f>
        <v>17887.640000000003</v>
      </c>
      <c r="J47" s="91">
        <f>SUM(H47:I47)</f>
        <v>38823.910000000003</v>
      </c>
      <c r="K47" s="90">
        <f>SUM(K39:K46)</f>
        <v>38823.909999999996</v>
      </c>
      <c r="L47" s="93">
        <f>vypocetPercent(J47,K47)</f>
        <v>99.999999999999986</v>
      </c>
    </row>
    <row r="48" spans="1:12" s="4" customFormat="1" x14ac:dyDescent="0.2">
      <c r="A48" s="28" t="s">
        <v>86</v>
      </c>
      <c r="B48" s="18" t="s">
        <v>22</v>
      </c>
      <c r="C48" s="17" t="s">
        <v>91</v>
      </c>
      <c r="D48" s="25" t="s">
        <v>92</v>
      </c>
      <c r="E48" s="26">
        <v>2447.5</v>
      </c>
      <c r="F48" s="59">
        <v>2812</v>
      </c>
      <c r="G48" s="59">
        <v>0</v>
      </c>
      <c r="H48" s="59">
        <v>0</v>
      </c>
      <c r="I48" s="59">
        <v>0</v>
      </c>
      <c r="J48" s="58">
        <f t="shared" si="0"/>
        <v>0</v>
      </c>
      <c r="K48" s="59">
        <v>0</v>
      </c>
      <c r="L48" s="93">
        <f t="shared" si="2"/>
        <v>0</v>
      </c>
    </row>
    <row r="49" spans="1:12" s="4" customFormat="1" x14ac:dyDescent="0.2">
      <c r="A49" s="29" t="s">
        <v>86</v>
      </c>
      <c r="B49" s="18" t="s">
        <v>25</v>
      </c>
      <c r="C49" s="17"/>
      <c r="D49" s="25" t="s">
        <v>93</v>
      </c>
      <c r="E49" s="26">
        <v>3000</v>
      </c>
      <c r="F49" s="59">
        <v>3000</v>
      </c>
      <c r="G49" s="59">
        <v>0</v>
      </c>
      <c r="H49" s="59">
        <v>0</v>
      </c>
      <c r="I49" s="164">
        <v>3000</v>
      </c>
      <c r="J49" s="58">
        <f t="shared" si="0"/>
        <v>3000</v>
      </c>
      <c r="K49" s="59">
        <v>3000</v>
      </c>
      <c r="L49" s="93">
        <f t="shared" si="2"/>
        <v>100</v>
      </c>
    </row>
    <row r="50" spans="1:12" s="4" customFormat="1" x14ac:dyDescent="0.2">
      <c r="A50" s="155" t="s">
        <v>223</v>
      </c>
      <c r="B50" s="39"/>
      <c r="C50" s="39"/>
      <c r="D50" s="25" t="s">
        <v>93</v>
      </c>
      <c r="E50" s="26">
        <v>0</v>
      </c>
      <c r="F50" s="59">
        <v>0</v>
      </c>
      <c r="G50" s="102">
        <v>0</v>
      </c>
      <c r="H50" s="102">
        <v>0</v>
      </c>
      <c r="I50" s="102">
        <v>0</v>
      </c>
      <c r="J50" s="58">
        <v>0</v>
      </c>
      <c r="K50" s="59">
        <v>0</v>
      </c>
      <c r="L50" s="93">
        <f t="shared" si="2"/>
        <v>0</v>
      </c>
    </row>
    <row r="51" spans="1:12" s="4" customFormat="1" x14ac:dyDescent="0.2">
      <c r="A51" s="174" t="s">
        <v>89</v>
      </c>
      <c r="B51" s="175"/>
      <c r="C51" s="175"/>
      <c r="D51" s="176"/>
      <c r="E51" s="40">
        <f>SUM(E48:E50)</f>
        <v>5447.5</v>
      </c>
      <c r="F51" s="40">
        <f t="shared" ref="F51:H51" si="4">SUM(F48:F50)</f>
        <v>5812</v>
      </c>
      <c r="G51" s="40">
        <f t="shared" si="4"/>
        <v>0</v>
      </c>
      <c r="H51" s="40">
        <f t="shared" si="4"/>
        <v>0</v>
      </c>
      <c r="I51" s="170">
        <f>SUM(I48:I50)</f>
        <v>3000</v>
      </c>
      <c r="J51" s="91">
        <f t="shared" si="0"/>
        <v>3000</v>
      </c>
      <c r="K51" s="91">
        <f>SUM(K48:K50)</f>
        <v>3000</v>
      </c>
      <c r="L51" s="98">
        <f t="shared" si="2"/>
        <v>100</v>
      </c>
    </row>
    <row r="52" spans="1:12" s="4" customFormat="1" x14ac:dyDescent="0.2">
      <c r="A52" s="38" t="s">
        <v>88</v>
      </c>
      <c r="B52" s="18" t="s">
        <v>22</v>
      </c>
      <c r="C52" s="17"/>
      <c r="D52" s="25" t="s">
        <v>205</v>
      </c>
      <c r="E52" s="26">
        <v>17799.330000000002</v>
      </c>
      <c r="F52" s="59">
        <v>4515</v>
      </c>
      <c r="G52" s="59">
        <v>0</v>
      </c>
      <c r="H52" s="59">
        <v>0</v>
      </c>
      <c r="I52" s="59">
        <v>0</v>
      </c>
      <c r="J52" s="58">
        <f t="shared" si="0"/>
        <v>0</v>
      </c>
      <c r="K52" s="59">
        <v>0</v>
      </c>
      <c r="L52" s="93">
        <f t="shared" si="2"/>
        <v>0</v>
      </c>
    </row>
    <row r="53" spans="1:12" s="4" customFormat="1" x14ac:dyDescent="0.2">
      <c r="A53" s="38" t="s">
        <v>88</v>
      </c>
      <c r="B53" s="138" t="s">
        <v>2</v>
      </c>
      <c r="C53" s="17"/>
      <c r="D53" s="25" t="s">
        <v>94</v>
      </c>
      <c r="E53" s="26">
        <v>0</v>
      </c>
      <c r="F53" s="102">
        <v>8575.44</v>
      </c>
      <c r="G53" s="102">
        <v>0</v>
      </c>
      <c r="H53" s="102">
        <v>469.62</v>
      </c>
      <c r="I53" s="102">
        <v>0</v>
      </c>
      <c r="J53" s="58">
        <f t="shared" si="0"/>
        <v>469.62</v>
      </c>
      <c r="K53" s="102">
        <v>469.62</v>
      </c>
      <c r="L53" s="93">
        <f t="shared" si="2"/>
        <v>100</v>
      </c>
    </row>
    <row r="54" spans="1:12" s="4" customFormat="1" x14ac:dyDescent="0.2">
      <c r="A54" s="174" t="s">
        <v>90</v>
      </c>
      <c r="B54" s="175"/>
      <c r="C54" s="175"/>
      <c r="D54" s="176"/>
      <c r="E54" s="24">
        <f>SUM(E52:E53)</f>
        <v>17799.330000000002</v>
      </c>
      <c r="F54" s="61">
        <f>SUM(F52:F53)</f>
        <v>13090.44</v>
      </c>
      <c r="G54" s="24">
        <f t="shared" ref="G54:I54" si="5">SUM(G52:G53)</f>
        <v>0</v>
      </c>
      <c r="H54" s="24">
        <f t="shared" si="5"/>
        <v>469.62</v>
      </c>
      <c r="I54" s="40">
        <f t="shared" si="5"/>
        <v>0</v>
      </c>
      <c r="J54" s="91">
        <f t="shared" si="0"/>
        <v>469.62</v>
      </c>
      <c r="K54" s="61">
        <f>SUM(K52:K53)</f>
        <v>469.62</v>
      </c>
      <c r="L54" s="98">
        <f t="shared" si="2"/>
        <v>100</v>
      </c>
    </row>
    <row r="55" spans="1:12" s="4" customFormat="1" x14ac:dyDescent="0.2">
      <c r="A55" s="49" t="s">
        <v>101</v>
      </c>
      <c r="B55" s="51" t="s">
        <v>2</v>
      </c>
      <c r="C55" s="52" t="s">
        <v>99</v>
      </c>
      <c r="D55" s="25" t="s">
        <v>100</v>
      </c>
      <c r="E55" s="26">
        <v>24400</v>
      </c>
      <c r="F55" s="59">
        <v>33000</v>
      </c>
      <c r="G55" s="59">
        <v>23000</v>
      </c>
      <c r="H55" s="59">
        <v>19600</v>
      </c>
      <c r="I55" s="59">
        <v>0</v>
      </c>
      <c r="J55" s="58">
        <f t="shared" si="0"/>
        <v>19600</v>
      </c>
      <c r="K55" s="59">
        <v>0</v>
      </c>
      <c r="L55" s="93">
        <f t="shared" si="2"/>
        <v>0</v>
      </c>
    </row>
    <row r="56" spans="1:12" s="4" customFormat="1" x14ac:dyDescent="0.2">
      <c r="A56" s="194" t="s">
        <v>102</v>
      </c>
      <c r="B56" s="195"/>
      <c r="C56" s="195"/>
      <c r="D56" s="196"/>
      <c r="E56" s="40">
        <f t="shared" ref="E56:K56" si="6">SUM(E55)</f>
        <v>24400</v>
      </c>
      <c r="F56" s="90">
        <f t="shared" ref="F56" si="7">SUM(F55)</f>
        <v>33000</v>
      </c>
      <c r="G56" s="40">
        <f t="shared" si="6"/>
        <v>23000</v>
      </c>
      <c r="H56" s="40">
        <f t="shared" si="6"/>
        <v>19600</v>
      </c>
      <c r="I56" s="40">
        <f t="shared" si="6"/>
        <v>0</v>
      </c>
      <c r="J56" s="91">
        <f t="shared" si="0"/>
        <v>19600</v>
      </c>
      <c r="K56" s="90">
        <f t="shared" si="6"/>
        <v>0</v>
      </c>
      <c r="L56" s="98">
        <f t="shared" si="2"/>
        <v>0</v>
      </c>
    </row>
    <row r="57" spans="1:12" s="4" customFormat="1" x14ac:dyDescent="0.2">
      <c r="A57" s="29" t="s">
        <v>169</v>
      </c>
      <c r="B57" s="18" t="s">
        <v>2</v>
      </c>
      <c r="C57" s="17" t="s">
        <v>3</v>
      </c>
      <c r="D57" s="9" t="s">
        <v>170</v>
      </c>
      <c r="E57" s="26">
        <v>5000</v>
      </c>
      <c r="F57" s="37">
        <v>0</v>
      </c>
      <c r="G57" s="26">
        <v>0</v>
      </c>
      <c r="H57" s="26">
        <v>0</v>
      </c>
      <c r="I57" s="26">
        <v>0</v>
      </c>
      <c r="J57" s="58">
        <f t="shared" si="0"/>
        <v>0</v>
      </c>
      <c r="K57" s="37">
        <v>0</v>
      </c>
      <c r="L57" s="93">
        <f t="shared" si="2"/>
        <v>0</v>
      </c>
    </row>
    <row r="58" spans="1:12" s="4" customFormat="1" x14ac:dyDescent="0.2">
      <c r="A58" s="174" t="s">
        <v>195</v>
      </c>
      <c r="B58" s="175"/>
      <c r="C58" s="175"/>
      <c r="D58" s="176"/>
      <c r="E58" s="40">
        <f>SUM(E57)</f>
        <v>5000</v>
      </c>
      <c r="F58" s="90">
        <v>0</v>
      </c>
      <c r="G58" s="40">
        <f>SUM(G57)</f>
        <v>0</v>
      </c>
      <c r="H58" s="40">
        <f>SUM(H57)</f>
        <v>0</v>
      </c>
      <c r="I58" s="40">
        <f>SUM(I57)</f>
        <v>0</v>
      </c>
      <c r="J58" s="147">
        <f t="shared" si="0"/>
        <v>0</v>
      </c>
      <c r="K58" s="90">
        <v>0</v>
      </c>
      <c r="L58" s="98">
        <f t="shared" si="2"/>
        <v>0</v>
      </c>
    </row>
    <row r="59" spans="1:12" s="5" customFormat="1" x14ac:dyDescent="0.2">
      <c r="A59" s="28" t="s">
        <v>31</v>
      </c>
      <c r="B59" s="18" t="s">
        <v>4</v>
      </c>
      <c r="C59" s="17" t="s">
        <v>7</v>
      </c>
      <c r="D59" s="10" t="s">
        <v>44</v>
      </c>
      <c r="E59" s="20">
        <v>1392065.76</v>
      </c>
      <c r="F59" s="62">
        <v>1416939.89</v>
      </c>
      <c r="G59" s="62">
        <v>1380000</v>
      </c>
      <c r="H59" s="62">
        <v>1380000</v>
      </c>
      <c r="I59" s="59">
        <v>0</v>
      </c>
      <c r="J59" s="168">
        <f t="shared" ref="J59:J106" si="8">SUM(H59:I59)</f>
        <v>1380000</v>
      </c>
      <c r="K59" s="62">
        <v>684407.77</v>
      </c>
      <c r="L59" s="93">
        <f>vypocetPercent(J59,K59)</f>
        <v>49.594765942028985</v>
      </c>
    </row>
    <row r="60" spans="1:12" s="5" customFormat="1" x14ac:dyDescent="0.2">
      <c r="A60" s="29" t="s">
        <v>31</v>
      </c>
      <c r="B60" s="18" t="s">
        <v>5</v>
      </c>
      <c r="C60" s="17" t="s">
        <v>3</v>
      </c>
      <c r="D60" s="11" t="s">
        <v>37</v>
      </c>
      <c r="E60" s="21">
        <v>149840.1</v>
      </c>
      <c r="F60" s="62">
        <v>152575.1</v>
      </c>
      <c r="G60" s="62">
        <v>165000</v>
      </c>
      <c r="H60" s="62">
        <v>165000</v>
      </c>
      <c r="I60" s="59">
        <v>0</v>
      </c>
      <c r="J60" s="58">
        <f t="shared" si="8"/>
        <v>165000</v>
      </c>
      <c r="K60" s="62">
        <v>55681.760000000002</v>
      </c>
      <c r="L60" s="93">
        <f t="shared" ref="L60:L106" si="9">vypocetPercent(J60,K60)</f>
        <v>33.746521212121216</v>
      </c>
    </row>
    <row r="61" spans="1:12" s="5" customFormat="1" x14ac:dyDescent="0.2">
      <c r="A61" s="29" t="s">
        <v>31</v>
      </c>
      <c r="B61" s="18" t="s">
        <v>5</v>
      </c>
      <c r="C61" s="17" t="s">
        <v>6</v>
      </c>
      <c r="D61" s="11" t="s">
        <v>10</v>
      </c>
      <c r="E61" s="21">
        <v>49216.41</v>
      </c>
      <c r="F61" s="62">
        <v>40178.15</v>
      </c>
      <c r="G61" s="62">
        <v>46300</v>
      </c>
      <c r="H61" s="62">
        <v>46300</v>
      </c>
      <c r="I61" s="59">
        <v>0</v>
      </c>
      <c r="J61" s="58">
        <f t="shared" si="8"/>
        <v>46300</v>
      </c>
      <c r="K61" s="62">
        <v>35943.5</v>
      </c>
      <c r="L61" s="93">
        <f t="shared" si="9"/>
        <v>77.631749460043196</v>
      </c>
    </row>
    <row r="62" spans="1:12" s="5" customFormat="1" x14ac:dyDescent="0.2">
      <c r="A62" s="29" t="s">
        <v>31</v>
      </c>
      <c r="B62" s="18" t="s">
        <v>5</v>
      </c>
      <c r="C62" s="17" t="s">
        <v>7</v>
      </c>
      <c r="D62" s="11" t="s">
        <v>156</v>
      </c>
      <c r="E62" s="21">
        <v>0</v>
      </c>
      <c r="F62" s="62">
        <v>547.53</v>
      </c>
      <c r="G62" s="62">
        <v>1100</v>
      </c>
      <c r="H62" s="62">
        <v>1100</v>
      </c>
      <c r="I62" s="59">
        <v>0</v>
      </c>
      <c r="J62" s="58">
        <f t="shared" si="8"/>
        <v>1100</v>
      </c>
      <c r="K62" s="62">
        <v>545.42999999999995</v>
      </c>
      <c r="L62" s="93">
        <f t="shared" si="9"/>
        <v>49.584545454545449</v>
      </c>
    </row>
    <row r="63" spans="1:12" s="5" customFormat="1" x14ac:dyDescent="0.2">
      <c r="A63" s="30" t="s">
        <v>31</v>
      </c>
      <c r="B63" s="67" t="s">
        <v>8</v>
      </c>
      <c r="C63" s="68" t="s">
        <v>3</v>
      </c>
      <c r="D63" s="69" t="s">
        <v>11</v>
      </c>
      <c r="E63" s="22">
        <v>3412</v>
      </c>
      <c r="F63" s="70">
        <v>3183.86</v>
      </c>
      <c r="G63" s="70">
        <v>3400</v>
      </c>
      <c r="H63" s="70">
        <v>3400</v>
      </c>
      <c r="I63" s="103">
        <v>0</v>
      </c>
      <c r="J63" s="58">
        <f t="shared" si="8"/>
        <v>3400</v>
      </c>
      <c r="K63" s="70">
        <v>2560.5300000000002</v>
      </c>
      <c r="L63" s="93">
        <f t="shared" si="9"/>
        <v>75.309705882352944</v>
      </c>
    </row>
    <row r="64" spans="1:12" s="5" customFormat="1" x14ac:dyDescent="0.2">
      <c r="A64" s="29" t="s">
        <v>31</v>
      </c>
      <c r="B64" s="18" t="s">
        <v>8</v>
      </c>
      <c r="C64" s="17" t="s">
        <v>68</v>
      </c>
      <c r="D64" s="11" t="s">
        <v>61</v>
      </c>
      <c r="E64" s="21">
        <v>1762.2</v>
      </c>
      <c r="F64" s="62">
        <v>1139.49</v>
      </c>
      <c r="G64" s="62">
        <v>1300</v>
      </c>
      <c r="H64" s="62">
        <v>1300</v>
      </c>
      <c r="I64" s="59">
        <v>0</v>
      </c>
      <c r="J64" s="58">
        <f t="shared" si="8"/>
        <v>1300</v>
      </c>
      <c r="K64" s="62">
        <v>70.62</v>
      </c>
      <c r="L64" s="93">
        <f t="shared" si="9"/>
        <v>5.4323076923076927</v>
      </c>
    </row>
    <row r="65" spans="1:12" s="5" customFormat="1" x14ac:dyDescent="0.2">
      <c r="A65" s="29" t="s">
        <v>31</v>
      </c>
      <c r="B65" s="18" t="s">
        <v>8</v>
      </c>
      <c r="C65" s="17" t="s">
        <v>1</v>
      </c>
      <c r="D65" s="11" t="s">
        <v>12</v>
      </c>
      <c r="E65" s="21">
        <v>2050.75</v>
      </c>
      <c r="F65" s="62">
        <v>881.28</v>
      </c>
      <c r="G65" s="62">
        <v>1000</v>
      </c>
      <c r="H65" s="62">
        <v>1000</v>
      </c>
      <c r="I65" s="59">
        <v>0</v>
      </c>
      <c r="J65" s="58">
        <f t="shared" si="8"/>
        <v>1000</v>
      </c>
      <c r="K65" s="62">
        <v>459.52</v>
      </c>
      <c r="L65" s="93">
        <f t="shared" si="9"/>
        <v>45.951999999999998</v>
      </c>
    </row>
    <row r="66" spans="1:12" s="5" customFormat="1" x14ac:dyDescent="0.2">
      <c r="A66" s="29" t="s">
        <v>31</v>
      </c>
      <c r="B66" s="18" t="s">
        <v>8</v>
      </c>
      <c r="C66" s="17" t="s">
        <v>9</v>
      </c>
      <c r="D66" s="11" t="s">
        <v>40</v>
      </c>
      <c r="E66" s="21">
        <v>36437.4</v>
      </c>
      <c r="F66" s="62">
        <v>52784.800000000003</v>
      </c>
      <c r="G66" s="62">
        <v>54000</v>
      </c>
      <c r="H66" s="62">
        <v>54000</v>
      </c>
      <c r="I66" s="59">
        <v>0</v>
      </c>
      <c r="J66" s="58">
        <f t="shared" si="8"/>
        <v>54000</v>
      </c>
      <c r="K66" s="62">
        <v>28645.9</v>
      </c>
      <c r="L66" s="93">
        <f t="shared" si="9"/>
        <v>53.047962962962963</v>
      </c>
    </row>
    <row r="67" spans="1:12" s="5" customFormat="1" x14ac:dyDescent="0.2">
      <c r="A67" s="29" t="s">
        <v>31</v>
      </c>
      <c r="B67" s="18" t="s">
        <v>13</v>
      </c>
      <c r="C67" s="17" t="s">
        <v>6</v>
      </c>
      <c r="D67" s="11" t="s">
        <v>29</v>
      </c>
      <c r="E67" s="21">
        <v>14711.25</v>
      </c>
      <c r="F67" s="62">
        <v>27113.33</v>
      </c>
      <c r="G67" s="66">
        <v>19500</v>
      </c>
      <c r="H67" s="66">
        <v>19500</v>
      </c>
      <c r="I67" s="161">
        <v>0</v>
      </c>
      <c r="J67" s="58">
        <f t="shared" si="8"/>
        <v>19500</v>
      </c>
      <c r="K67" s="62">
        <v>17129.12</v>
      </c>
      <c r="L67" s="93">
        <f t="shared" si="9"/>
        <v>87.841641025641024</v>
      </c>
    </row>
    <row r="68" spans="1:12" s="5" customFormat="1" x14ac:dyDescent="0.2">
      <c r="A68" s="29" t="s">
        <v>31</v>
      </c>
      <c r="B68" s="18" t="s">
        <v>13</v>
      </c>
      <c r="C68" s="17" t="s">
        <v>7</v>
      </c>
      <c r="D68" s="11" t="s">
        <v>21</v>
      </c>
      <c r="E68" s="21">
        <v>57011.8</v>
      </c>
      <c r="F68" s="62">
        <v>57927.3</v>
      </c>
      <c r="G68" s="66">
        <v>57400</v>
      </c>
      <c r="H68" s="66">
        <v>58208.52</v>
      </c>
      <c r="I68" s="161">
        <v>0</v>
      </c>
      <c r="J68" s="58">
        <f t="shared" si="8"/>
        <v>58208.52</v>
      </c>
      <c r="K68" s="62">
        <v>26615.53</v>
      </c>
      <c r="L68" s="93">
        <f t="shared" si="9"/>
        <v>45.724457519277244</v>
      </c>
    </row>
    <row r="69" spans="1:12" s="5" customFormat="1" x14ac:dyDescent="0.2">
      <c r="A69" s="29" t="s">
        <v>31</v>
      </c>
      <c r="B69" s="18" t="s">
        <v>13</v>
      </c>
      <c r="C69" s="17" t="s">
        <v>15</v>
      </c>
      <c r="D69" s="11" t="s">
        <v>73</v>
      </c>
      <c r="E69" s="21">
        <v>11</v>
      </c>
      <c r="F69" s="62">
        <v>1</v>
      </c>
      <c r="G69" s="62">
        <v>0</v>
      </c>
      <c r="H69" s="62">
        <v>0</v>
      </c>
      <c r="I69" s="59">
        <v>0</v>
      </c>
      <c r="J69" s="58">
        <f t="shared" si="8"/>
        <v>0</v>
      </c>
      <c r="K69" s="62">
        <v>0</v>
      </c>
      <c r="L69" s="93">
        <f t="shared" si="9"/>
        <v>0</v>
      </c>
    </row>
    <row r="70" spans="1:12" s="5" customFormat="1" x14ac:dyDescent="0.2">
      <c r="A70" s="29" t="s">
        <v>31</v>
      </c>
      <c r="B70" s="18" t="s">
        <v>14</v>
      </c>
      <c r="C70" s="17" t="s">
        <v>15</v>
      </c>
      <c r="D70" s="11" t="s">
        <v>51</v>
      </c>
      <c r="E70" s="21">
        <v>648.5</v>
      </c>
      <c r="F70" s="62">
        <v>562</v>
      </c>
      <c r="G70" s="62">
        <v>600</v>
      </c>
      <c r="H70" s="62">
        <v>800</v>
      </c>
      <c r="I70" s="59">
        <v>0</v>
      </c>
      <c r="J70" s="58">
        <f t="shared" si="8"/>
        <v>800</v>
      </c>
      <c r="K70" s="62">
        <v>800</v>
      </c>
      <c r="L70" s="93">
        <f t="shared" si="9"/>
        <v>100</v>
      </c>
    </row>
    <row r="71" spans="1:12" s="5" customFormat="1" x14ac:dyDescent="0.2">
      <c r="A71" s="29" t="s">
        <v>31</v>
      </c>
      <c r="B71" s="18" t="s">
        <v>14</v>
      </c>
      <c r="C71" s="17" t="s">
        <v>15</v>
      </c>
      <c r="D71" s="11" t="s">
        <v>52</v>
      </c>
      <c r="E71" s="21">
        <v>18010.740000000002</v>
      </c>
      <c r="F71" s="62">
        <v>21627.55</v>
      </c>
      <c r="G71" s="62">
        <v>15000</v>
      </c>
      <c r="H71" s="62">
        <v>15000</v>
      </c>
      <c r="I71" s="59">
        <v>0</v>
      </c>
      <c r="J71" s="58">
        <f t="shared" si="8"/>
        <v>15000</v>
      </c>
      <c r="K71" s="62">
        <v>5891</v>
      </c>
      <c r="L71" s="93">
        <f t="shared" si="9"/>
        <v>39.273333333333333</v>
      </c>
    </row>
    <row r="72" spans="1:12" s="5" customFormat="1" hidden="1" x14ac:dyDescent="0.2">
      <c r="A72" s="29" t="s">
        <v>31</v>
      </c>
      <c r="B72" s="18" t="s">
        <v>14</v>
      </c>
      <c r="C72" s="17" t="s">
        <v>15</v>
      </c>
      <c r="D72" s="65" t="s">
        <v>155</v>
      </c>
      <c r="E72" s="21">
        <v>0</v>
      </c>
      <c r="F72" s="62">
        <v>0</v>
      </c>
      <c r="G72" s="62">
        <v>0</v>
      </c>
      <c r="H72" s="62">
        <v>0</v>
      </c>
      <c r="I72" s="59"/>
      <c r="J72" s="58">
        <f t="shared" si="8"/>
        <v>0</v>
      </c>
      <c r="K72" s="62">
        <v>0</v>
      </c>
      <c r="L72" s="93">
        <f t="shared" si="9"/>
        <v>0</v>
      </c>
    </row>
    <row r="73" spans="1:12" s="5" customFormat="1" x14ac:dyDescent="0.2">
      <c r="A73" s="29" t="s">
        <v>31</v>
      </c>
      <c r="B73" s="18" t="s">
        <v>55</v>
      </c>
      <c r="C73" s="17" t="s">
        <v>7</v>
      </c>
      <c r="D73" s="11" t="s">
        <v>56</v>
      </c>
      <c r="E73" s="21">
        <v>334.81</v>
      </c>
      <c r="F73" s="62">
        <v>244.94</v>
      </c>
      <c r="G73" s="62">
        <v>0</v>
      </c>
      <c r="H73" s="62">
        <v>700</v>
      </c>
      <c r="I73" s="59">
        <v>0</v>
      </c>
      <c r="J73" s="58">
        <f t="shared" si="8"/>
        <v>700</v>
      </c>
      <c r="K73" s="62">
        <v>360</v>
      </c>
      <c r="L73" s="93">
        <f t="shared" si="9"/>
        <v>51.428571428571431</v>
      </c>
    </row>
    <row r="74" spans="1:12" s="5" customFormat="1" x14ac:dyDescent="0.2">
      <c r="A74" s="29" t="s">
        <v>31</v>
      </c>
      <c r="B74" s="18" t="s">
        <v>16</v>
      </c>
      <c r="C74" s="17" t="s">
        <v>3</v>
      </c>
      <c r="D74" s="10" t="s">
        <v>69</v>
      </c>
      <c r="E74" s="21">
        <v>215.44</v>
      </c>
      <c r="F74" s="62">
        <v>170.4</v>
      </c>
      <c r="G74" s="62">
        <v>0</v>
      </c>
      <c r="H74" s="62">
        <v>0</v>
      </c>
      <c r="I74" s="59">
        <v>0</v>
      </c>
      <c r="J74" s="58">
        <f t="shared" si="8"/>
        <v>0</v>
      </c>
      <c r="K74" s="62">
        <v>0</v>
      </c>
      <c r="L74" s="93">
        <f t="shared" si="9"/>
        <v>0</v>
      </c>
    </row>
    <row r="75" spans="1:12" s="5" customFormat="1" x14ac:dyDescent="0.2">
      <c r="A75" s="29" t="s">
        <v>31</v>
      </c>
      <c r="B75" s="18" t="s">
        <v>16</v>
      </c>
      <c r="C75" s="17" t="s">
        <v>3</v>
      </c>
      <c r="D75" s="10" t="s">
        <v>178</v>
      </c>
      <c r="E75" s="21">
        <v>0</v>
      </c>
      <c r="F75" s="62">
        <v>457</v>
      </c>
      <c r="G75" s="62">
        <v>0</v>
      </c>
      <c r="H75" s="62">
        <v>216</v>
      </c>
      <c r="I75" s="59">
        <v>0</v>
      </c>
      <c r="J75" s="58">
        <f t="shared" si="8"/>
        <v>216</v>
      </c>
      <c r="K75" s="62">
        <v>216</v>
      </c>
      <c r="L75" s="93">
        <f t="shared" si="9"/>
        <v>100</v>
      </c>
    </row>
    <row r="76" spans="1:12" s="5" customFormat="1" x14ac:dyDescent="0.2">
      <c r="A76" s="29" t="s">
        <v>31</v>
      </c>
      <c r="B76" s="18" t="s">
        <v>16</v>
      </c>
      <c r="C76" s="17" t="s">
        <v>3</v>
      </c>
      <c r="D76" s="11" t="s">
        <v>53</v>
      </c>
      <c r="E76" s="21">
        <v>576.08000000000004</v>
      </c>
      <c r="F76" s="62">
        <v>484.94</v>
      </c>
      <c r="G76" s="62">
        <v>500</v>
      </c>
      <c r="H76" s="62">
        <v>1200</v>
      </c>
      <c r="I76" s="59">
        <v>0</v>
      </c>
      <c r="J76" s="58">
        <f t="shared" si="8"/>
        <v>1200</v>
      </c>
      <c r="K76" s="62">
        <v>629.86</v>
      </c>
      <c r="L76" s="93">
        <f t="shared" si="9"/>
        <v>52.488333333333337</v>
      </c>
    </row>
    <row r="77" spans="1:12" s="5" customFormat="1" x14ac:dyDescent="0.2">
      <c r="A77" s="29" t="s">
        <v>31</v>
      </c>
      <c r="B77" s="18" t="s">
        <v>16</v>
      </c>
      <c r="C77" s="17" t="s">
        <v>3</v>
      </c>
      <c r="D77" s="11" t="s">
        <v>17</v>
      </c>
      <c r="E77" s="21">
        <v>1039.32</v>
      </c>
      <c r="F77" s="62">
        <v>763.6</v>
      </c>
      <c r="G77" s="62">
        <v>800</v>
      </c>
      <c r="H77" s="62">
        <v>800</v>
      </c>
      <c r="I77" s="59">
        <v>0</v>
      </c>
      <c r="J77" s="58">
        <f t="shared" si="8"/>
        <v>800</v>
      </c>
      <c r="K77" s="62">
        <v>320.16000000000003</v>
      </c>
      <c r="L77" s="93">
        <f t="shared" si="9"/>
        <v>40.020000000000003</v>
      </c>
    </row>
    <row r="78" spans="1:12" s="5" customFormat="1" x14ac:dyDescent="0.2">
      <c r="A78" s="29" t="s">
        <v>31</v>
      </c>
      <c r="B78" s="18" t="s">
        <v>16</v>
      </c>
      <c r="C78" s="17" t="s">
        <v>3</v>
      </c>
      <c r="D78" s="11" t="s">
        <v>32</v>
      </c>
      <c r="E78" s="21">
        <v>3566.55</v>
      </c>
      <c r="F78" s="62">
        <v>3187.9</v>
      </c>
      <c r="G78" s="62">
        <v>3500</v>
      </c>
      <c r="H78" s="62">
        <v>3500</v>
      </c>
      <c r="I78" s="59">
        <v>0</v>
      </c>
      <c r="J78" s="58">
        <f t="shared" si="8"/>
        <v>3500</v>
      </c>
      <c r="K78" s="62">
        <v>2711.5</v>
      </c>
      <c r="L78" s="93">
        <f t="shared" si="9"/>
        <v>77.471428571428575</v>
      </c>
    </row>
    <row r="79" spans="1:12" s="5" customFormat="1" x14ac:dyDescent="0.2">
      <c r="A79" s="29" t="s">
        <v>31</v>
      </c>
      <c r="B79" s="18" t="s">
        <v>16</v>
      </c>
      <c r="C79" s="17" t="s">
        <v>3</v>
      </c>
      <c r="D79" s="11" t="s">
        <v>18</v>
      </c>
      <c r="E79" s="21">
        <v>2004.64</v>
      </c>
      <c r="F79" s="62">
        <v>1640.12</v>
      </c>
      <c r="G79" s="62">
        <v>1800</v>
      </c>
      <c r="H79" s="62">
        <v>1800</v>
      </c>
      <c r="I79" s="59">
        <v>0</v>
      </c>
      <c r="J79" s="58">
        <f t="shared" si="8"/>
        <v>1800</v>
      </c>
      <c r="K79" s="62">
        <v>744.66</v>
      </c>
      <c r="L79" s="93">
        <f t="shared" si="9"/>
        <v>41.37</v>
      </c>
    </row>
    <row r="80" spans="1:12" s="5" customFormat="1" x14ac:dyDescent="0.2">
      <c r="A80" s="29" t="s">
        <v>31</v>
      </c>
      <c r="B80" s="18" t="s">
        <v>16</v>
      </c>
      <c r="C80" s="17" t="s">
        <v>3</v>
      </c>
      <c r="D80" s="11" t="s">
        <v>19</v>
      </c>
      <c r="E80" s="21">
        <v>14890.29</v>
      </c>
      <c r="F80" s="62">
        <v>17416.02</v>
      </c>
      <c r="G80" s="62">
        <v>18000</v>
      </c>
      <c r="H80" s="62">
        <v>18000</v>
      </c>
      <c r="I80" s="59">
        <v>0</v>
      </c>
      <c r="J80" s="58">
        <f t="shared" si="8"/>
        <v>18000</v>
      </c>
      <c r="K80" s="62">
        <v>4823.3999999999996</v>
      </c>
      <c r="L80" s="93">
        <f t="shared" si="9"/>
        <v>26.796666666666663</v>
      </c>
    </row>
    <row r="81" spans="1:12" s="5" customFormat="1" hidden="1" x14ac:dyDescent="0.2">
      <c r="A81" s="29" t="s">
        <v>31</v>
      </c>
      <c r="B81" s="18" t="s">
        <v>16</v>
      </c>
      <c r="C81" s="17" t="s">
        <v>3</v>
      </c>
      <c r="D81" s="65" t="s">
        <v>154</v>
      </c>
      <c r="E81" s="21">
        <v>0</v>
      </c>
      <c r="F81" s="62">
        <v>0</v>
      </c>
      <c r="G81" s="62">
        <v>0</v>
      </c>
      <c r="H81" s="62">
        <v>0</v>
      </c>
      <c r="I81" s="59"/>
      <c r="J81" s="58">
        <f t="shared" si="8"/>
        <v>0</v>
      </c>
      <c r="K81" s="62">
        <v>0</v>
      </c>
      <c r="L81" s="93">
        <f t="shared" si="9"/>
        <v>0</v>
      </c>
    </row>
    <row r="82" spans="1:12" s="5" customFormat="1" x14ac:dyDescent="0.2">
      <c r="A82" s="29" t="s">
        <v>31</v>
      </c>
      <c r="B82" s="18" t="s">
        <v>16</v>
      </c>
      <c r="C82" s="17" t="s">
        <v>3</v>
      </c>
      <c r="D82" s="11" t="s">
        <v>206</v>
      </c>
      <c r="E82" s="21">
        <v>634.91</v>
      </c>
      <c r="F82" s="62">
        <v>2851.68</v>
      </c>
      <c r="G82" s="62">
        <v>2000</v>
      </c>
      <c r="H82" s="62">
        <v>4000</v>
      </c>
      <c r="I82" s="59">
        <v>0</v>
      </c>
      <c r="J82" s="58">
        <f t="shared" si="8"/>
        <v>4000</v>
      </c>
      <c r="K82" s="62">
        <v>2689.69</v>
      </c>
      <c r="L82" s="93">
        <f t="shared" si="9"/>
        <v>67.242249999999999</v>
      </c>
    </row>
    <row r="83" spans="1:12" s="5" customFormat="1" x14ac:dyDescent="0.2">
      <c r="A83" s="29" t="s">
        <v>31</v>
      </c>
      <c r="B83" s="18" t="s">
        <v>16</v>
      </c>
      <c r="C83" s="17" t="s">
        <v>3</v>
      </c>
      <c r="D83" s="11" t="s">
        <v>20</v>
      </c>
      <c r="E83" s="21">
        <v>157.43</v>
      </c>
      <c r="F83" s="62">
        <v>982.26</v>
      </c>
      <c r="G83" s="62">
        <v>500</v>
      </c>
      <c r="H83" s="62">
        <v>500</v>
      </c>
      <c r="I83" s="59">
        <v>0</v>
      </c>
      <c r="J83" s="58">
        <f t="shared" si="8"/>
        <v>500</v>
      </c>
      <c r="K83" s="62">
        <v>0</v>
      </c>
      <c r="L83" s="93">
        <f t="shared" si="9"/>
        <v>0</v>
      </c>
    </row>
    <row r="84" spans="1:12" s="5" customFormat="1" x14ac:dyDescent="0.2">
      <c r="A84" s="29" t="s">
        <v>31</v>
      </c>
      <c r="B84" s="18" t="s">
        <v>16</v>
      </c>
      <c r="C84" s="17" t="s">
        <v>3</v>
      </c>
      <c r="D84" s="11" t="s">
        <v>160</v>
      </c>
      <c r="E84" s="21">
        <v>4782.6099999999997</v>
      </c>
      <c r="F84" s="58">
        <v>4404.87</v>
      </c>
      <c r="G84" s="58">
        <v>3000</v>
      </c>
      <c r="H84" s="58">
        <v>4500</v>
      </c>
      <c r="I84" s="59">
        <v>0</v>
      </c>
      <c r="J84" s="58">
        <f>SUM(H84:I84)</f>
        <v>4500</v>
      </c>
      <c r="K84" s="58">
        <v>2355.38</v>
      </c>
      <c r="L84" s="93">
        <f>vypocetPercent(J84,K84)</f>
        <v>52.341777777777779</v>
      </c>
    </row>
    <row r="85" spans="1:12" s="5" customFormat="1" x14ac:dyDescent="0.2">
      <c r="A85" s="148"/>
      <c r="B85" s="149"/>
      <c r="C85" s="149"/>
      <c r="D85" s="150"/>
      <c r="E85" s="151"/>
      <c r="F85" s="206"/>
      <c r="G85" s="206"/>
      <c r="H85" s="206"/>
      <c r="I85" s="207"/>
      <c r="J85" s="152"/>
      <c r="K85" s="206"/>
      <c r="L85" s="145"/>
    </row>
    <row r="86" spans="1:12" s="5" customFormat="1" ht="13.5" thickBot="1" x14ac:dyDescent="0.25">
      <c r="A86" s="208"/>
      <c r="B86" s="209"/>
      <c r="C86" s="209"/>
      <c r="D86" s="210"/>
      <c r="E86" s="211"/>
      <c r="F86" s="212"/>
      <c r="G86" s="212"/>
      <c r="H86" s="212"/>
      <c r="I86" s="213"/>
      <c r="J86" s="212"/>
      <c r="K86" s="212"/>
      <c r="L86" s="146"/>
    </row>
    <row r="87" spans="1:12" s="5" customFormat="1" ht="34.5" thickBot="1" x14ac:dyDescent="0.25">
      <c r="A87" s="6" t="s">
        <v>27</v>
      </c>
      <c r="B87" s="179" t="s">
        <v>45</v>
      </c>
      <c r="C87" s="179"/>
      <c r="D87" s="7" t="s">
        <v>0</v>
      </c>
      <c r="E87" s="197" t="s">
        <v>176</v>
      </c>
      <c r="F87" s="200" t="s">
        <v>238</v>
      </c>
      <c r="G87" s="201" t="s">
        <v>208</v>
      </c>
      <c r="H87" s="202" t="s">
        <v>224</v>
      </c>
      <c r="I87" s="203" t="s">
        <v>227</v>
      </c>
      <c r="J87" s="202" t="s">
        <v>228</v>
      </c>
      <c r="K87" s="200" t="s">
        <v>235</v>
      </c>
      <c r="L87" s="204" t="s">
        <v>162</v>
      </c>
    </row>
    <row r="88" spans="1:12" s="5" customFormat="1" x14ac:dyDescent="0.2">
      <c r="A88" s="29" t="s">
        <v>31</v>
      </c>
      <c r="B88" s="18" t="s">
        <v>16</v>
      </c>
      <c r="C88" s="17" t="s">
        <v>3</v>
      </c>
      <c r="D88" s="11" t="s">
        <v>104</v>
      </c>
      <c r="E88" s="21">
        <v>1100</v>
      </c>
      <c r="F88" s="58">
        <v>0</v>
      </c>
      <c r="G88" s="58">
        <v>0</v>
      </c>
      <c r="H88" s="58">
        <v>0</v>
      </c>
      <c r="I88" s="59">
        <v>0</v>
      </c>
      <c r="J88" s="58">
        <f t="shared" ref="J88:J94" si="10">SUM(H88:I88)</f>
        <v>0</v>
      </c>
      <c r="K88" s="64">
        <v>0</v>
      </c>
      <c r="L88" s="93">
        <f t="shared" ref="L88:L94" si="11">vypocetPercent(J88,K88)</f>
        <v>0</v>
      </c>
    </row>
    <row r="89" spans="1:12" s="5" customFormat="1" x14ac:dyDescent="0.2">
      <c r="A89" s="29" t="s">
        <v>31</v>
      </c>
      <c r="B89" s="18" t="s">
        <v>16</v>
      </c>
      <c r="C89" s="17" t="s">
        <v>3</v>
      </c>
      <c r="D89" s="10" t="s">
        <v>105</v>
      </c>
      <c r="E89" s="21">
        <v>36.31</v>
      </c>
      <c r="F89" s="58">
        <v>0</v>
      </c>
      <c r="G89" s="58">
        <v>0</v>
      </c>
      <c r="H89" s="58">
        <v>0</v>
      </c>
      <c r="I89" s="59">
        <v>0</v>
      </c>
      <c r="J89" s="58">
        <f t="shared" si="10"/>
        <v>0</v>
      </c>
      <c r="K89" s="58">
        <v>0</v>
      </c>
      <c r="L89" s="93">
        <f t="shared" si="11"/>
        <v>0</v>
      </c>
    </row>
    <row r="90" spans="1:12" s="5" customFormat="1" x14ac:dyDescent="0.2">
      <c r="A90" s="29" t="s">
        <v>31</v>
      </c>
      <c r="B90" s="171" t="s">
        <v>16</v>
      </c>
      <c r="C90" s="17" t="s">
        <v>3</v>
      </c>
      <c r="D90" s="10" t="s">
        <v>234</v>
      </c>
      <c r="E90" s="21">
        <v>0</v>
      </c>
      <c r="F90" s="58">
        <v>0</v>
      </c>
      <c r="G90" s="58">
        <v>0</v>
      </c>
      <c r="H90" s="58">
        <v>10000</v>
      </c>
      <c r="I90" s="59">
        <v>0</v>
      </c>
      <c r="J90" s="58">
        <f t="shared" si="10"/>
        <v>10000</v>
      </c>
      <c r="K90" s="58">
        <v>0</v>
      </c>
      <c r="L90" s="93">
        <f t="shared" si="11"/>
        <v>0</v>
      </c>
    </row>
    <row r="91" spans="1:12" s="5" customFormat="1" x14ac:dyDescent="0.2">
      <c r="A91" s="29" t="s">
        <v>31</v>
      </c>
      <c r="B91" s="169" t="s">
        <v>16</v>
      </c>
      <c r="C91" s="17" t="s">
        <v>3</v>
      </c>
      <c r="D91" s="10" t="s">
        <v>230</v>
      </c>
      <c r="E91" s="21">
        <v>0</v>
      </c>
      <c r="F91" s="58">
        <v>0</v>
      </c>
      <c r="G91" s="58">
        <v>0</v>
      </c>
      <c r="H91" s="58">
        <v>34386</v>
      </c>
      <c r="I91" s="59">
        <v>0</v>
      </c>
      <c r="J91" s="58">
        <f t="shared" si="10"/>
        <v>34386</v>
      </c>
      <c r="K91" s="58">
        <v>0</v>
      </c>
      <c r="L91" s="93">
        <f t="shared" si="11"/>
        <v>0</v>
      </c>
    </row>
    <row r="92" spans="1:12" s="5" customFormat="1" x14ac:dyDescent="0.2">
      <c r="A92" s="29" t="s">
        <v>31</v>
      </c>
      <c r="B92" s="18" t="s">
        <v>16</v>
      </c>
      <c r="C92" s="17" t="s">
        <v>3</v>
      </c>
      <c r="D92" s="10" t="s">
        <v>157</v>
      </c>
      <c r="E92" s="21">
        <v>213790</v>
      </c>
      <c r="F92" s="58">
        <v>262487.43</v>
      </c>
      <c r="G92" s="58">
        <v>240000</v>
      </c>
      <c r="H92" s="58">
        <v>59048.01</v>
      </c>
      <c r="I92" s="59">
        <v>0</v>
      </c>
      <c r="J92" s="58">
        <f t="shared" si="10"/>
        <v>59048.01</v>
      </c>
      <c r="K92" s="58">
        <v>59048.01</v>
      </c>
      <c r="L92" s="93">
        <f t="shared" si="11"/>
        <v>100</v>
      </c>
    </row>
    <row r="93" spans="1:12" s="5" customFormat="1" x14ac:dyDescent="0.2">
      <c r="A93" s="29" t="s">
        <v>31</v>
      </c>
      <c r="B93" s="18" t="s">
        <v>16</v>
      </c>
      <c r="C93" s="17" t="s">
        <v>3</v>
      </c>
      <c r="D93" s="10" t="s">
        <v>159</v>
      </c>
      <c r="E93" s="21">
        <v>21379</v>
      </c>
      <c r="F93" s="58">
        <v>42758</v>
      </c>
      <c r="G93" s="58">
        <v>0</v>
      </c>
      <c r="H93" s="58">
        <v>0</v>
      </c>
      <c r="I93" s="59">
        <v>0</v>
      </c>
      <c r="J93" s="58">
        <f t="shared" si="10"/>
        <v>0</v>
      </c>
      <c r="K93" s="58">
        <v>0</v>
      </c>
      <c r="L93" s="93">
        <f t="shared" si="11"/>
        <v>0</v>
      </c>
    </row>
    <row r="94" spans="1:12" s="5" customFormat="1" x14ac:dyDescent="0.2">
      <c r="A94" s="29" t="s">
        <v>31</v>
      </c>
      <c r="B94" s="18" t="s">
        <v>16</v>
      </c>
      <c r="C94" s="17" t="s">
        <v>3</v>
      </c>
      <c r="D94" s="10" t="s">
        <v>237</v>
      </c>
      <c r="E94" s="21">
        <v>0</v>
      </c>
      <c r="F94" s="58">
        <v>2615.42</v>
      </c>
      <c r="G94" s="58">
        <v>0</v>
      </c>
      <c r="H94" s="58">
        <v>4000</v>
      </c>
      <c r="I94" s="59">
        <v>0</v>
      </c>
      <c r="J94" s="58">
        <f t="shared" si="10"/>
        <v>4000</v>
      </c>
      <c r="K94" s="58">
        <v>2372.9</v>
      </c>
      <c r="L94" s="93">
        <f t="shared" si="11"/>
        <v>59.322500000000005</v>
      </c>
    </row>
    <row r="95" spans="1:12" s="5" customFormat="1" x14ac:dyDescent="0.2">
      <c r="A95" s="29" t="s">
        <v>31</v>
      </c>
      <c r="B95" s="18" t="s">
        <v>16</v>
      </c>
      <c r="C95" s="17" t="s">
        <v>7</v>
      </c>
      <c r="D95" s="10" t="s">
        <v>180</v>
      </c>
      <c r="E95" s="21">
        <v>0</v>
      </c>
      <c r="F95" s="58">
        <v>310.39999999999998</v>
      </c>
      <c r="G95" s="58">
        <v>0</v>
      </c>
      <c r="H95" s="58">
        <v>0</v>
      </c>
      <c r="I95" s="130">
        <v>0</v>
      </c>
      <c r="J95" s="58">
        <f t="shared" si="8"/>
        <v>0</v>
      </c>
      <c r="K95" s="58">
        <v>0</v>
      </c>
      <c r="L95" s="93">
        <f t="shared" si="9"/>
        <v>0</v>
      </c>
    </row>
    <row r="96" spans="1:12" s="5" customFormat="1" x14ac:dyDescent="0.2">
      <c r="A96" s="29" t="s">
        <v>31</v>
      </c>
      <c r="B96" s="18" t="s">
        <v>16</v>
      </c>
      <c r="C96" s="17" t="s">
        <v>15</v>
      </c>
      <c r="D96" s="10" t="s">
        <v>179</v>
      </c>
      <c r="E96" s="21">
        <v>173.4</v>
      </c>
      <c r="F96" s="58">
        <v>331.5</v>
      </c>
      <c r="G96" s="58">
        <v>390</v>
      </c>
      <c r="H96" s="58">
        <v>390</v>
      </c>
      <c r="I96" s="130">
        <v>0</v>
      </c>
      <c r="J96" s="58">
        <f t="shared" si="8"/>
        <v>390</v>
      </c>
      <c r="K96" s="58">
        <v>117</v>
      </c>
      <c r="L96" s="93">
        <f t="shared" si="9"/>
        <v>30</v>
      </c>
    </row>
    <row r="97" spans="1:12" s="5" customFormat="1" hidden="1" x14ac:dyDescent="0.2">
      <c r="A97" s="29" t="s">
        <v>31</v>
      </c>
      <c r="B97" s="18" t="s">
        <v>22</v>
      </c>
      <c r="C97" s="17" t="s">
        <v>68</v>
      </c>
      <c r="D97" s="10" t="s">
        <v>70</v>
      </c>
      <c r="E97" s="21">
        <v>0</v>
      </c>
      <c r="F97" s="58">
        <v>0</v>
      </c>
      <c r="G97" s="58">
        <v>0</v>
      </c>
      <c r="H97" s="58">
        <v>0</v>
      </c>
      <c r="I97" s="130"/>
      <c r="J97" s="58">
        <f t="shared" si="8"/>
        <v>0</v>
      </c>
      <c r="K97" s="58">
        <v>0</v>
      </c>
      <c r="L97" s="93">
        <f t="shared" si="9"/>
        <v>0</v>
      </c>
    </row>
    <row r="98" spans="1:12" s="5" customFormat="1" x14ac:dyDescent="0.2">
      <c r="A98" s="29" t="s">
        <v>31</v>
      </c>
      <c r="B98" s="18" t="s">
        <v>173</v>
      </c>
      <c r="C98" s="17"/>
      <c r="D98" s="10" t="s">
        <v>174</v>
      </c>
      <c r="E98" s="21">
        <v>35.94</v>
      </c>
      <c r="F98" s="58">
        <v>85.69</v>
      </c>
      <c r="G98" s="58">
        <v>0</v>
      </c>
      <c r="H98" s="58">
        <v>0</v>
      </c>
      <c r="I98" s="62">
        <v>0</v>
      </c>
      <c r="J98" s="58">
        <f t="shared" si="8"/>
        <v>0</v>
      </c>
      <c r="K98" s="58">
        <v>0</v>
      </c>
      <c r="L98" s="93">
        <f t="shared" si="9"/>
        <v>0</v>
      </c>
    </row>
    <row r="99" spans="1:12" s="5" customFormat="1" x14ac:dyDescent="0.2">
      <c r="A99" s="29" t="s">
        <v>31</v>
      </c>
      <c r="B99" s="18" t="s">
        <v>22</v>
      </c>
      <c r="C99" s="17" t="s">
        <v>68</v>
      </c>
      <c r="D99" s="10" t="s">
        <v>70</v>
      </c>
      <c r="E99" s="21">
        <v>0</v>
      </c>
      <c r="F99" s="58">
        <v>406.61</v>
      </c>
      <c r="G99" s="58">
        <v>0</v>
      </c>
      <c r="H99" s="58">
        <v>891.5</v>
      </c>
      <c r="I99" s="62">
        <v>0</v>
      </c>
      <c r="J99" s="58">
        <f t="shared" si="8"/>
        <v>891.5</v>
      </c>
      <c r="K99" s="58">
        <v>891.5</v>
      </c>
      <c r="L99" s="93">
        <f t="shared" si="9"/>
        <v>100</v>
      </c>
    </row>
    <row r="100" spans="1:12" s="5" customFormat="1" x14ac:dyDescent="0.2">
      <c r="A100" s="29" t="s">
        <v>31</v>
      </c>
      <c r="B100" s="18" t="s">
        <v>22</v>
      </c>
      <c r="C100" s="17" t="s">
        <v>23</v>
      </c>
      <c r="D100" s="10" t="s">
        <v>24</v>
      </c>
      <c r="E100" s="21">
        <v>2141.27</v>
      </c>
      <c r="F100" s="58">
        <v>586.54999999999995</v>
      </c>
      <c r="G100" s="58">
        <v>700</v>
      </c>
      <c r="H100" s="58">
        <v>700</v>
      </c>
      <c r="I100" s="62">
        <v>0</v>
      </c>
      <c r="J100" s="58">
        <f t="shared" si="8"/>
        <v>700</v>
      </c>
      <c r="K100" s="58">
        <v>2.09</v>
      </c>
      <c r="L100" s="93">
        <f t="shared" si="9"/>
        <v>0.29857142857142854</v>
      </c>
    </row>
    <row r="101" spans="1:12" s="5" customFormat="1" x14ac:dyDescent="0.2">
      <c r="A101" s="29" t="s">
        <v>31</v>
      </c>
      <c r="B101" s="18" t="s">
        <v>22</v>
      </c>
      <c r="C101" s="17" t="s">
        <v>1</v>
      </c>
      <c r="D101" s="10" t="s">
        <v>42</v>
      </c>
      <c r="E101" s="21">
        <v>9773.07</v>
      </c>
      <c r="F101" s="58">
        <v>8720.81</v>
      </c>
      <c r="G101" s="58">
        <v>0</v>
      </c>
      <c r="H101" s="58">
        <v>2682.33</v>
      </c>
      <c r="I101" s="62">
        <v>0</v>
      </c>
      <c r="J101" s="58">
        <f t="shared" si="8"/>
        <v>2682.33</v>
      </c>
      <c r="K101" s="58">
        <v>2682.33</v>
      </c>
      <c r="L101" s="93">
        <f t="shared" si="9"/>
        <v>100</v>
      </c>
    </row>
    <row r="102" spans="1:12" s="5" customFormat="1" x14ac:dyDescent="0.2">
      <c r="A102" s="29" t="s">
        <v>31</v>
      </c>
      <c r="B102" s="18" t="s">
        <v>22</v>
      </c>
      <c r="C102" s="17" t="s">
        <v>78</v>
      </c>
      <c r="D102" s="10" t="s">
        <v>231</v>
      </c>
      <c r="E102" s="22">
        <v>13568.88</v>
      </c>
      <c r="F102" s="58">
        <v>13097.29</v>
      </c>
      <c r="G102" s="58">
        <v>0</v>
      </c>
      <c r="H102" s="58">
        <v>113.59</v>
      </c>
      <c r="I102" s="62">
        <v>0</v>
      </c>
      <c r="J102" s="58">
        <f t="shared" si="8"/>
        <v>113.59</v>
      </c>
      <c r="K102" s="58">
        <v>113.59</v>
      </c>
      <c r="L102" s="93">
        <f t="shared" si="9"/>
        <v>100</v>
      </c>
    </row>
    <row r="103" spans="1:12" s="5" customFormat="1" x14ac:dyDescent="0.2">
      <c r="A103" s="29" t="s">
        <v>31</v>
      </c>
      <c r="B103" s="18" t="s">
        <v>22</v>
      </c>
      <c r="C103" s="17" t="s">
        <v>87</v>
      </c>
      <c r="D103" s="10" t="s">
        <v>153</v>
      </c>
      <c r="E103" s="22">
        <v>286.64999999999998</v>
      </c>
      <c r="F103" s="58">
        <v>0</v>
      </c>
      <c r="G103" s="58">
        <v>0</v>
      </c>
      <c r="H103" s="58">
        <v>0</v>
      </c>
      <c r="I103" s="62">
        <v>0</v>
      </c>
      <c r="J103" s="58">
        <f t="shared" si="8"/>
        <v>0</v>
      </c>
      <c r="K103" s="58">
        <v>0</v>
      </c>
      <c r="L103" s="93">
        <f t="shared" si="9"/>
        <v>0</v>
      </c>
    </row>
    <row r="104" spans="1:12" s="5" customFormat="1" x14ac:dyDescent="0.2">
      <c r="A104" s="29" t="s">
        <v>86</v>
      </c>
      <c r="B104" s="18" t="s">
        <v>22</v>
      </c>
      <c r="C104" s="39" t="s">
        <v>91</v>
      </c>
      <c r="D104" s="44" t="s">
        <v>194</v>
      </c>
      <c r="E104" s="22">
        <v>308.10000000000002</v>
      </c>
      <c r="F104" s="58">
        <v>0</v>
      </c>
      <c r="G104" s="58">
        <v>0</v>
      </c>
      <c r="H104" s="58">
        <v>0</v>
      </c>
      <c r="I104" s="62">
        <v>0</v>
      </c>
      <c r="J104" s="58">
        <f t="shared" si="8"/>
        <v>0</v>
      </c>
      <c r="K104" s="58">
        <v>0</v>
      </c>
      <c r="L104" s="93">
        <f t="shared" si="9"/>
        <v>0</v>
      </c>
    </row>
    <row r="105" spans="1:12" s="5" customFormat="1" ht="13.5" thickBot="1" x14ac:dyDescent="0.25">
      <c r="A105" s="189" t="s">
        <v>46</v>
      </c>
      <c r="B105" s="190"/>
      <c r="C105" s="190"/>
      <c r="D105" s="191"/>
      <c r="E105" s="112">
        <f>SUM(E59:E104)</f>
        <v>2015972.6099999999</v>
      </c>
      <c r="F105" s="112">
        <f>SUM(F59:F104)</f>
        <v>2139464.71</v>
      </c>
      <c r="G105" s="112">
        <f>SUM(G59:G104)</f>
        <v>2015790</v>
      </c>
      <c r="H105" s="112">
        <f>SUM(H59:H104)</f>
        <v>1893035.9500000002</v>
      </c>
      <c r="I105" s="159">
        <f>SUM(I59:I104)</f>
        <v>0</v>
      </c>
      <c r="J105" s="101">
        <f t="shared" si="8"/>
        <v>1893035.9500000002</v>
      </c>
      <c r="K105" s="112">
        <f>SUM(K59:K104)</f>
        <v>938828.75000000012</v>
      </c>
      <c r="L105" s="121">
        <f t="shared" si="9"/>
        <v>49.593815162358645</v>
      </c>
    </row>
    <row r="106" spans="1:12" s="5" customFormat="1" ht="13.5" thickBot="1" x14ac:dyDescent="0.25">
      <c r="A106" s="184" t="s">
        <v>33</v>
      </c>
      <c r="B106" s="187"/>
      <c r="C106" s="187"/>
      <c r="D106" s="188"/>
      <c r="E106" s="71">
        <f>SUM(E105,E35,E54,E58,E56,E51,E38,E47)</f>
        <v>2910542.89</v>
      </c>
      <c r="F106" s="71">
        <f>SUM(F105,F35,F54,F51,F56,F47)</f>
        <v>3000201.9099999997</v>
      </c>
      <c r="G106" s="71">
        <f>SUM(G105,G35,G54,G58,G56,G51,G38,G47)</f>
        <v>2695800.13</v>
      </c>
      <c r="H106" s="71">
        <f>SUM(H105,H35,H54,H58,H56,H51,H38,H47)</f>
        <v>2706349.4600000004</v>
      </c>
      <c r="I106" s="82">
        <f>SUM(I105,I35,I54,I58,I56,I51,I38,I47)</f>
        <v>111489.66</v>
      </c>
      <c r="J106" s="100">
        <f t="shared" si="8"/>
        <v>2817839.1200000006</v>
      </c>
      <c r="K106" s="71">
        <f>SUM(K105,K35,K54,K51,K56,K47)</f>
        <v>1524107.9200000002</v>
      </c>
      <c r="L106" s="71">
        <f t="shared" si="9"/>
        <v>54.087825993415827</v>
      </c>
    </row>
    <row r="107" spans="1:12" s="5" customFormat="1" x14ac:dyDescent="0.2">
      <c r="A107" s="31" t="s">
        <v>76</v>
      </c>
      <c r="B107" s="32" t="s">
        <v>77</v>
      </c>
      <c r="C107" s="33" t="s">
        <v>3</v>
      </c>
      <c r="D107" s="34" t="s">
        <v>83</v>
      </c>
      <c r="E107" s="26">
        <v>9943.6299999999992</v>
      </c>
      <c r="F107" s="63">
        <v>0</v>
      </c>
      <c r="G107" s="63">
        <v>0</v>
      </c>
      <c r="H107" s="63">
        <v>0</v>
      </c>
      <c r="I107" s="160">
        <v>0</v>
      </c>
      <c r="J107" s="63">
        <f>SUM(H107:I107)</f>
        <v>0</v>
      </c>
      <c r="K107" s="63">
        <v>0</v>
      </c>
      <c r="L107" s="94">
        <f>vypocetPercent(J107,K107)</f>
        <v>0</v>
      </c>
    </row>
    <row r="108" spans="1:12" s="5" customFormat="1" x14ac:dyDescent="0.2">
      <c r="A108" s="31" t="s">
        <v>74</v>
      </c>
      <c r="B108" s="32" t="s">
        <v>75</v>
      </c>
      <c r="C108" s="33" t="s">
        <v>3</v>
      </c>
      <c r="D108" s="34" t="s">
        <v>84</v>
      </c>
      <c r="E108" s="26">
        <v>84520.83</v>
      </c>
      <c r="F108" s="58">
        <v>0</v>
      </c>
      <c r="G108" s="58">
        <v>0</v>
      </c>
      <c r="H108" s="58">
        <v>0</v>
      </c>
      <c r="I108" s="59">
        <v>0</v>
      </c>
      <c r="J108" s="63">
        <f t="shared" ref="J108:J126" si="12">SUM(H108:I108)</f>
        <v>0</v>
      </c>
      <c r="K108" s="58">
        <v>0</v>
      </c>
      <c r="L108" s="94">
        <f t="shared" ref="L108:L126" si="13">vypocetPercent(J108,K108)</f>
        <v>0</v>
      </c>
    </row>
    <row r="109" spans="1:12" s="5" customFormat="1" x14ac:dyDescent="0.2">
      <c r="A109" s="35" t="s">
        <v>81</v>
      </c>
      <c r="B109" s="48" t="s">
        <v>75</v>
      </c>
      <c r="C109" s="47" t="s">
        <v>3</v>
      </c>
      <c r="D109" s="36" t="s">
        <v>82</v>
      </c>
      <c r="E109" s="37">
        <v>29181.3</v>
      </c>
      <c r="F109" s="58">
        <v>0</v>
      </c>
      <c r="G109" s="58">
        <v>0</v>
      </c>
      <c r="H109" s="58">
        <v>0</v>
      </c>
      <c r="I109" s="59">
        <v>0</v>
      </c>
      <c r="J109" s="63">
        <f t="shared" si="12"/>
        <v>0</v>
      </c>
      <c r="K109" s="58">
        <v>0</v>
      </c>
      <c r="L109" s="94">
        <f t="shared" si="13"/>
        <v>0</v>
      </c>
    </row>
    <row r="110" spans="1:12" s="5" customFormat="1" x14ac:dyDescent="0.2">
      <c r="A110" s="35" t="s">
        <v>85</v>
      </c>
      <c r="B110" s="48" t="s">
        <v>75</v>
      </c>
      <c r="C110" s="47" t="s">
        <v>3</v>
      </c>
      <c r="D110" s="36" t="s">
        <v>82</v>
      </c>
      <c r="E110" s="37">
        <v>3433.09</v>
      </c>
      <c r="F110" s="58">
        <v>0</v>
      </c>
      <c r="G110" s="58">
        <v>0</v>
      </c>
      <c r="H110" s="58">
        <v>0</v>
      </c>
      <c r="I110" s="59">
        <v>0</v>
      </c>
      <c r="J110" s="63">
        <f t="shared" si="12"/>
        <v>0</v>
      </c>
      <c r="K110" s="58">
        <v>0</v>
      </c>
      <c r="L110" s="94">
        <f t="shared" si="13"/>
        <v>0</v>
      </c>
    </row>
    <row r="111" spans="1:12" s="5" customFormat="1" x14ac:dyDescent="0.2">
      <c r="A111" s="104" t="s">
        <v>181</v>
      </c>
      <c r="B111" s="105" t="s">
        <v>182</v>
      </c>
      <c r="C111" s="86"/>
      <c r="D111" s="106" t="s">
        <v>183</v>
      </c>
      <c r="E111" s="107">
        <v>0</v>
      </c>
      <c r="F111" s="64">
        <v>650</v>
      </c>
      <c r="G111" s="64">
        <v>0</v>
      </c>
      <c r="H111" s="64">
        <v>0</v>
      </c>
      <c r="I111" s="103">
        <v>0</v>
      </c>
      <c r="J111" s="63">
        <f t="shared" si="12"/>
        <v>0</v>
      </c>
      <c r="K111" s="64">
        <v>0</v>
      </c>
      <c r="L111" s="94">
        <f t="shared" si="13"/>
        <v>0</v>
      </c>
    </row>
    <row r="112" spans="1:12" s="5" customFormat="1" ht="13.5" thickBot="1" x14ac:dyDescent="0.25">
      <c r="A112" s="72">
        <v>43</v>
      </c>
      <c r="B112" s="73" t="s">
        <v>57</v>
      </c>
      <c r="C112" s="74" t="s">
        <v>3</v>
      </c>
      <c r="D112" s="75" t="s">
        <v>58</v>
      </c>
      <c r="E112" s="76">
        <v>25251</v>
      </c>
      <c r="F112" s="64">
        <v>9510</v>
      </c>
      <c r="G112" s="64">
        <v>5000</v>
      </c>
      <c r="H112" s="64">
        <v>5000</v>
      </c>
      <c r="I112" s="103">
        <v>0</v>
      </c>
      <c r="J112" s="111">
        <f t="shared" si="12"/>
        <v>5000</v>
      </c>
      <c r="K112" s="64">
        <v>2200</v>
      </c>
      <c r="L112" s="122">
        <f t="shared" si="13"/>
        <v>44</v>
      </c>
    </row>
    <row r="113" spans="1:14" s="5" customFormat="1" ht="13.5" thickBot="1" x14ac:dyDescent="0.25">
      <c r="A113" s="184" t="s">
        <v>38</v>
      </c>
      <c r="B113" s="185"/>
      <c r="C113" s="185"/>
      <c r="D113" s="186"/>
      <c r="E113" s="82">
        <f t="shared" ref="E113:K113" si="14">SUM(E107:E112)</f>
        <v>152329.85</v>
      </c>
      <c r="F113" s="100">
        <f t="shared" ref="F113" si="15">SUM(F107:F112)</f>
        <v>10160</v>
      </c>
      <c r="G113" s="83">
        <f t="shared" si="14"/>
        <v>5000</v>
      </c>
      <c r="H113" s="83">
        <f t="shared" si="14"/>
        <v>5000</v>
      </c>
      <c r="I113" s="100">
        <f t="shared" si="14"/>
        <v>0</v>
      </c>
      <c r="J113" s="100">
        <f t="shared" si="12"/>
        <v>5000</v>
      </c>
      <c r="K113" s="100">
        <f t="shared" si="14"/>
        <v>2200</v>
      </c>
      <c r="L113" s="99">
        <f t="shared" si="13"/>
        <v>44</v>
      </c>
    </row>
    <row r="114" spans="1:14" s="5" customFormat="1" x14ac:dyDescent="0.2">
      <c r="A114" s="77" t="s">
        <v>175</v>
      </c>
      <c r="B114" s="78" t="s">
        <v>67</v>
      </c>
      <c r="C114" s="79"/>
      <c r="D114" s="80" t="s">
        <v>95</v>
      </c>
      <c r="E114" s="81">
        <v>138.99</v>
      </c>
      <c r="F114" s="63">
        <v>0</v>
      </c>
      <c r="G114" s="63">
        <v>0</v>
      </c>
      <c r="H114" s="63">
        <v>0</v>
      </c>
      <c r="I114" s="102">
        <v>0</v>
      </c>
      <c r="J114" s="63">
        <f t="shared" si="12"/>
        <v>0</v>
      </c>
      <c r="K114" s="63">
        <v>0</v>
      </c>
      <c r="L114" s="94">
        <f t="shared" si="13"/>
        <v>0</v>
      </c>
    </row>
    <row r="115" spans="1:14" s="5" customFormat="1" x14ac:dyDescent="0.2">
      <c r="A115" s="77" t="s">
        <v>172</v>
      </c>
      <c r="B115" s="78" t="s">
        <v>67</v>
      </c>
      <c r="C115" s="79"/>
      <c r="D115" s="80" t="s">
        <v>95</v>
      </c>
      <c r="E115" s="81">
        <v>0</v>
      </c>
      <c r="F115" s="63">
        <v>20182.8</v>
      </c>
      <c r="G115" s="63">
        <v>0</v>
      </c>
      <c r="H115" s="63">
        <v>0</v>
      </c>
      <c r="I115" s="102">
        <v>0</v>
      </c>
      <c r="J115" s="63">
        <f t="shared" si="12"/>
        <v>0</v>
      </c>
      <c r="K115" s="63">
        <v>0</v>
      </c>
      <c r="L115" s="94">
        <f t="shared" si="13"/>
        <v>0</v>
      </c>
    </row>
    <row r="116" spans="1:14" s="5" customFormat="1" x14ac:dyDescent="0.2">
      <c r="A116" s="77" t="s">
        <v>86</v>
      </c>
      <c r="B116" s="78" t="s">
        <v>67</v>
      </c>
      <c r="C116" s="79"/>
      <c r="D116" s="80" t="s">
        <v>219</v>
      </c>
      <c r="E116" s="81">
        <v>0</v>
      </c>
      <c r="F116" s="63">
        <v>0</v>
      </c>
      <c r="G116" s="63">
        <v>0</v>
      </c>
      <c r="H116" s="63">
        <v>8575.44</v>
      </c>
      <c r="I116" s="102">
        <v>0</v>
      </c>
      <c r="J116" s="63">
        <f t="shared" si="12"/>
        <v>8575.44</v>
      </c>
      <c r="K116" s="63">
        <v>8575.44</v>
      </c>
      <c r="L116" s="94">
        <f t="shared" si="13"/>
        <v>100</v>
      </c>
    </row>
    <row r="117" spans="1:14" s="5" customFormat="1" x14ac:dyDescent="0.2">
      <c r="A117" s="77">
        <v>111</v>
      </c>
      <c r="B117" s="78" t="s">
        <v>67</v>
      </c>
      <c r="C117" s="79"/>
      <c r="D117" s="80" t="s">
        <v>220</v>
      </c>
      <c r="E117" s="81">
        <v>0</v>
      </c>
      <c r="F117" s="63">
        <v>0</v>
      </c>
      <c r="G117" s="63">
        <v>0</v>
      </c>
      <c r="H117" s="63">
        <v>33027.599999999999</v>
      </c>
      <c r="I117" s="102">
        <v>0</v>
      </c>
      <c r="J117" s="63">
        <f t="shared" si="12"/>
        <v>33027.599999999999</v>
      </c>
      <c r="K117" s="63">
        <v>33027.599999999999</v>
      </c>
      <c r="L117" s="94">
        <f t="shared" si="13"/>
        <v>100</v>
      </c>
    </row>
    <row r="118" spans="1:14" s="5" customFormat="1" x14ac:dyDescent="0.2">
      <c r="A118" s="77" t="s">
        <v>221</v>
      </c>
      <c r="B118" s="78" t="s">
        <v>67</v>
      </c>
      <c r="C118" s="79"/>
      <c r="D118" s="80" t="s">
        <v>222</v>
      </c>
      <c r="E118" s="81">
        <v>0</v>
      </c>
      <c r="F118" s="63">
        <v>0</v>
      </c>
      <c r="G118" s="63">
        <v>0</v>
      </c>
      <c r="H118" s="63">
        <v>4807</v>
      </c>
      <c r="I118" s="102">
        <v>0</v>
      </c>
      <c r="J118" s="63">
        <f t="shared" si="12"/>
        <v>4807</v>
      </c>
      <c r="K118" s="63">
        <v>4807</v>
      </c>
      <c r="L118" s="94">
        <f t="shared" si="13"/>
        <v>100</v>
      </c>
    </row>
    <row r="119" spans="1:14" s="5" customFormat="1" x14ac:dyDescent="0.2">
      <c r="A119" s="45">
        <v>46</v>
      </c>
      <c r="B119" s="41" t="s">
        <v>67</v>
      </c>
      <c r="C119" s="46"/>
      <c r="D119" s="42" t="s">
        <v>232</v>
      </c>
      <c r="E119" s="81">
        <v>0</v>
      </c>
      <c r="F119" s="63">
        <v>0</v>
      </c>
      <c r="G119" s="63">
        <v>0</v>
      </c>
      <c r="H119" s="63">
        <v>81490</v>
      </c>
      <c r="I119" s="102">
        <v>0</v>
      </c>
      <c r="J119" s="63">
        <f t="shared" si="12"/>
        <v>81490</v>
      </c>
      <c r="K119" s="173">
        <v>17725.04</v>
      </c>
      <c r="L119" s="94">
        <f t="shared" si="13"/>
        <v>21.751184194379679</v>
      </c>
      <c r="N119" s="172"/>
    </row>
    <row r="120" spans="1:14" s="5" customFormat="1" x14ac:dyDescent="0.2">
      <c r="A120" s="45">
        <v>46</v>
      </c>
      <c r="B120" s="41" t="s">
        <v>67</v>
      </c>
      <c r="C120" s="46"/>
      <c r="D120" s="42" t="s">
        <v>96</v>
      </c>
      <c r="E120" s="43">
        <v>1595</v>
      </c>
      <c r="F120" s="58">
        <v>1987.94</v>
      </c>
      <c r="G120" s="58">
        <v>0</v>
      </c>
      <c r="H120" s="58">
        <v>0</v>
      </c>
      <c r="I120" s="110">
        <v>0</v>
      </c>
      <c r="J120" s="63">
        <f t="shared" si="12"/>
        <v>0</v>
      </c>
      <c r="K120" s="58">
        <v>0</v>
      </c>
      <c r="L120" s="94">
        <f t="shared" si="13"/>
        <v>0</v>
      </c>
    </row>
    <row r="121" spans="1:14" s="5" customFormat="1" x14ac:dyDescent="0.2">
      <c r="A121" s="45">
        <v>46</v>
      </c>
      <c r="B121" s="41" t="s">
        <v>97</v>
      </c>
      <c r="C121" s="47" t="s">
        <v>3</v>
      </c>
      <c r="D121" s="42" t="s">
        <v>184</v>
      </c>
      <c r="E121" s="43">
        <v>20976</v>
      </c>
      <c r="F121" s="58">
        <v>9329.36</v>
      </c>
      <c r="G121" s="58">
        <v>0</v>
      </c>
      <c r="H121" s="58">
        <v>0</v>
      </c>
      <c r="I121" s="110">
        <v>0</v>
      </c>
      <c r="J121" s="63">
        <f t="shared" si="12"/>
        <v>0</v>
      </c>
      <c r="K121" s="58">
        <v>0</v>
      </c>
      <c r="L121" s="94">
        <f t="shared" si="13"/>
        <v>0</v>
      </c>
    </row>
    <row r="122" spans="1:14" s="5" customFormat="1" x14ac:dyDescent="0.2">
      <c r="A122" s="84">
        <v>46</v>
      </c>
      <c r="B122" s="85" t="s">
        <v>97</v>
      </c>
      <c r="C122" s="86" t="s">
        <v>3</v>
      </c>
      <c r="D122" s="42" t="s">
        <v>236</v>
      </c>
      <c r="E122" s="87">
        <v>0</v>
      </c>
      <c r="F122" s="64">
        <v>0</v>
      </c>
      <c r="G122" s="64">
        <v>15000</v>
      </c>
      <c r="H122" s="64">
        <v>15000</v>
      </c>
      <c r="I122" s="103">
        <v>0</v>
      </c>
      <c r="J122" s="58">
        <f t="shared" si="12"/>
        <v>15000</v>
      </c>
      <c r="K122" s="64">
        <v>0</v>
      </c>
      <c r="L122" s="93">
        <f t="shared" si="13"/>
        <v>0</v>
      </c>
    </row>
    <row r="123" spans="1:14" s="5" customFormat="1" x14ac:dyDescent="0.2">
      <c r="A123" s="84">
        <v>46</v>
      </c>
      <c r="B123" s="85" t="s">
        <v>97</v>
      </c>
      <c r="C123" s="86" t="s">
        <v>3</v>
      </c>
      <c r="D123" s="42" t="s">
        <v>209</v>
      </c>
      <c r="E123" s="87">
        <v>0</v>
      </c>
      <c r="F123" s="64">
        <v>0</v>
      </c>
      <c r="G123" s="64">
        <v>46000</v>
      </c>
      <c r="H123" s="64">
        <v>30000</v>
      </c>
      <c r="I123" s="103">
        <v>0</v>
      </c>
      <c r="J123" s="58">
        <f t="shared" si="12"/>
        <v>30000</v>
      </c>
      <c r="K123" s="64">
        <v>0</v>
      </c>
      <c r="L123" s="93">
        <f t="shared" si="13"/>
        <v>0</v>
      </c>
    </row>
    <row r="124" spans="1:14" s="5" customFormat="1" ht="13.5" thickBot="1" x14ac:dyDescent="0.25">
      <c r="A124" s="131">
        <v>20</v>
      </c>
      <c r="B124" s="135" t="s">
        <v>203</v>
      </c>
      <c r="C124" s="136" t="s">
        <v>6</v>
      </c>
      <c r="D124" s="132" t="s">
        <v>204</v>
      </c>
      <c r="E124" s="133">
        <v>0</v>
      </c>
      <c r="F124" s="134">
        <v>78205</v>
      </c>
      <c r="G124" s="134">
        <v>0</v>
      </c>
      <c r="H124" s="134">
        <v>0</v>
      </c>
      <c r="I124" s="139">
        <v>0</v>
      </c>
      <c r="J124" s="134">
        <f t="shared" si="12"/>
        <v>0</v>
      </c>
      <c r="K124" s="134">
        <v>0</v>
      </c>
      <c r="L124" s="122">
        <f>vypocetPercent(J124,K124)</f>
        <v>0</v>
      </c>
    </row>
    <row r="125" spans="1:14" s="5" customFormat="1" ht="13.5" thickBot="1" x14ac:dyDescent="0.25">
      <c r="A125" s="184" t="s">
        <v>66</v>
      </c>
      <c r="B125" s="185"/>
      <c r="C125" s="185"/>
      <c r="D125" s="186"/>
      <c r="E125" s="82">
        <f>SUM(E114:E124)</f>
        <v>22709.99</v>
      </c>
      <c r="F125" s="82">
        <f>SUM(F114:F124)</f>
        <v>109705.1</v>
      </c>
      <c r="G125" s="82">
        <f>SUM(G114:G124)</f>
        <v>61000</v>
      </c>
      <c r="H125" s="82">
        <f>SUM(H114:H124)</f>
        <v>172900.04</v>
      </c>
      <c r="I125" s="71">
        <f>SUM(I114:I124)</f>
        <v>0</v>
      </c>
      <c r="J125" s="100">
        <f t="shared" si="12"/>
        <v>172900.04</v>
      </c>
      <c r="K125" s="82">
        <f>SUM(K114:K124)</f>
        <v>64135.08</v>
      </c>
      <c r="L125" s="99">
        <f t="shared" si="13"/>
        <v>37.093733465880057</v>
      </c>
    </row>
    <row r="126" spans="1:14" s="4" customFormat="1" ht="13.5" thickBot="1" x14ac:dyDescent="0.25">
      <c r="A126" s="182" t="s">
        <v>26</v>
      </c>
      <c r="B126" s="177"/>
      <c r="C126" s="177"/>
      <c r="D126" s="183"/>
      <c r="E126" s="88">
        <f>SUM(E113,E106,E125)</f>
        <v>3085582.7300000004</v>
      </c>
      <c r="F126" s="88">
        <f>SUM(F113,F106,F125)</f>
        <v>3120067.01</v>
      </c>
      <c r="G126" s="88">
        <f>SUM(G113,G106,G125)</f>
        <v>2761800.13</v>
      </c>
      <c r="H126" s="88">
        <f>SUM(H113,H106,H125)</f>
        <v>2884249.5000000005</v>
      </c>
      <c r="I126" s="156">
        <f>SUM(I113,I106,I125)</f>
        <v>111489.66</v>
      </c>
      <c r="J126" s="124">
        <f t="shared" si="12"/>
        <v>2995739.1600000006</v>
      </c>
      <c r="K126" s="88">
        <f>SUM(K113,K106,K125)</f>
        <v>1590443.0000000002</v>
      </c>
      <c r="L126" s="123">
        <f t="shared" si="13"/>
        <v>53.090169572707389</v>
      </c>
    </row>
    <row r="127" spans="1:14" x14ac:dyDescent="0.2">
      <c r="A127" s="1"/>
      <c r="B127" s="2"/>
      <c r="C127" s="2"/>
      <c r="E127" s="3"/>
      <c r="F127" s="53"/>
      <c r="G127" s="53"/>
      <c r="H127" s="53"/>
      <c r="I127" s="154"/>
      <c r="J127" s="53"/>
      <c r="K127" s="53"/>
    </row>
    <row r="128" spans="1:14" x14ac:dyDescent="0.2">
      <c r="A128" s="1"/>
      <c r="B128" s="2"/>
      <c r="C128" s="2"/>
      <c r="D128" s="89" t="s">
        <v>103</v>
      </c>
      <c r="E128" s="91">
        <v>77728.34</v>
      </c>
      <c r="F128" s="153">
        <v>75323.22</v>
      </c>
      <c r="G128" s="91">
        <v>75000</v>
      </c>
      <c r="H128" s="91">
        <v>81866.990000000005</v>
      </c>
      <c r="I128" s="158">
        <v>0</v>
      </c>
      <c r="J128" s="91">
        <f>SUM(H128:I128)</f>
        <v>81866.990000000005</v>
      </c>
      <c r="K128" s="153">
        <v>29176.71</v>
      </c>
      <c r="L128" s="125">
        <f>vypocetPercent(J128,K128)</f>
        <v>35.639162988647804</v>
      </c>
    </row>
    <row r="129" spans="1:12" x14ac:dyDescent="0.2">
      <c r="A129" s="1"/>
      <c r="B129" s="2"/>
      <c r="C129" s="2"/>
      <c r="D129" s="89" t="s">
        <v>161</v>
      </c>
      <c r="E129" s="90">
        <f>SUM(E128,E126)</f>
        <v>3163311.0700000003</v>
      </c>
      <c r="F129" s="90">
        <f>SUM(F128,F126)</f>
        <v>3195390.23</v>
      </c>
      <c r="G129" s="90">
        <f>SUM(G128,G126)</f>
        <v>2836800.13</v>
      </c>
      <c r="H129" s="90">
        <f>SUM(H128,H126)</f>
        <v>2966116.4900000007</v>
      </c>
      <c r="I129" s="157">
        <f>SUM(I128,I126)</f>
        <v>111489.66</v>
      </c>
      <c r="J129" s="60">
        <f>SUM(H129:I129)</f>
        <v>3077606.1500000008</v>
      </c>
      <c r="K129" s="90">
        <f>SUM(K128,K126)</f>
        <v>1619619.7100000002</v>
      </c>
      <c r="L129" s="125">
        <f>vypocetPercent(J129,K129)</f>
        <v>52.625957678177883</v>
      </c>
    </row>
    <row r="130" spans="1:12" x14ac:dyDescent="0.2">
      <c r="A130" s="1"/>
      <c r="B130" s="2"/>
      <c r="C130" s="2"/>
      <c r="F130" s="53"/>
      <c r="G130" s="53"/>
      <c r="H130" s="53"/>
      <c r="I130" s="95"/>
      <c r="J130" s="53"/>
      <c r="K130" s="53"/>
    </row>
    <row r="131" spans="1:12" x14ac:dyDescent="0.2">
      <c r="A131" s="1"/>
      <c r="B131" s="2"/>
      <c r="C131" s="2"/>
      <c r="F131" s="53"/>
      <c r="G131" s="53"/>
      <c r="H131" s="53"/>
      <c r="I131" s="95"/>
      <c r="J131" s="53"/>
      <c r="K131" s="53"/>
    </row>
    <row r="132" spans="1:12" x14ac:dyDescent="0.2">
      <c r="A132" s="1"/>
      <c r="B132" s="2"/>
      <c r="C132" s="2"/>
      <c r="F132" s="54"/>
      <c r="G132" s="54"/>
      <c r="H132" s="54"/>
      <c r="I132" s="96"/>
      <c r="J132" s="54"/>
      <c r="K132" s="54"/>
    </row>
    <row r="133" spans="1:12" x14ac:dyDescent="0.2">
      <c r="A133" s="1"/>
      <c r="B133" s="2"/>
      <c r="C133" s="2"/>
      <c r="F133" s="54"/>
      <c r="G133" s="54"/>
      <c r="H133" s="54"/>
      <c r="I133" s="96"/>
      <c r="J133" s="54"/>
      <c r="K133" s="54"/>
    </row>
    <row r="134" spans="1:12" x14ac:dyDescent="0.2">
      <c r="A134" s="1"/>
      <c r="B134" s="2"/>
      <c r="C134" s="2"/>
      <c r="F134" s="54"/>
      <c r="G134" s="54"/>
      <c r="H134" s="54"/>
      <c r="I134" s="96"/>
      <c r="J134" s="54"/>
      <c r="K134" s="54"/>
    </row>
    <row r="135" spans="1:12" x14ac:dyDescent="0.2">
      <c r="A135" s="1"/>
      <c r="B135" s="2"/>
      <c r="C135" s="2"/>
      <c r="F135" s="54"/>
      <c r="G135" s="54"/>
      <c r="H135" s="54"/>
      <c r="I135" s="96"/>
      <c r="J135" s="54"/>
      <c r="K135" s="54"/>
    </row>
    <row r="136" spans="1:12" x14ac:dyDescent="0.2">
      <c r="A136" s="1"/>
      <c r="B136" s="2"/>
      <c r="C136" s="2"/>
      <c r="F136" s="54"/>
      <c r="G136" s="54"/>
      <c r="H136" s="54"/>
      <c r="I136" s="96"/>
      <c r="J136" s="54"/>
      <c r="K136" s="54"/>
    </row>
    <row r="137" spans="1:12" x14ac:dyDescent="0.2">
      <c r="A137" s="1"/>
      <c r="B137" s="2"/>
      <c r="C137" s="2"/>
      <c r="F137" s="54"/>
      <c r="G137" s="54"/>
      <c r="H137" s="54"/>
      <c r="I137" s="96"/>
      <c r="J137" s="54"/>
      <c r="K137" s="54"/>
    </row>
    <row r="138" spans="1:12" x14ac:dyDescent="0.2">
      <c r="A138" s="1"/>
      <c r="B138" s="2"/>
      <c r="C138" s="2"/>
      <c r="F138" s="54"/>
      <c r="G138" s="54"/>
      <c r="H138" s="54"/>
      <c r="I138" s="96"/>
      <c r="J138" s="54"/>
      <c r="K138" s="54"/>
    </row>
    <row r="139" spans="1:12" x14ac:dyDescent="0.2">
      <c r="A139" s="1"/>
      <c r="B139" s="2"/>
      <c r="C139" s="2"/>
      <c r="F139" s="54"/>
      <c r="G139" s="54"/>
      <c r="H139" s="54"/>
      <c r="I139" s="96"/>
      <c r="J139" s="54"/>
      <c r="K139" s="54"/>
    </row>
    <row r="140" spans="1:12" x14ac:dyDescent="0.2">
      <c r="A140" s="1"/>
      <c r="B140" s="2"/>
      <c r="C140" s="2"/>
      <c r="F140" s="54"/>
      <c r="G140" s="54"/>
      <c r="H140" s="54"/>
      <c r="I140" s="96"/>
      <c r="J140" s="54"/>
      <c r="K140" s="54"/>
    </row>
    <row r="141" spans="1:12" x14ac:dyDescent="0.2">
      <c r="A141" s="1"/>
      <c r="B141" s="2"/>
      <c r="C141" s="2"/>
      <c r="F141" s="54"/>
      <c r="G141" s="54"/>
      <c r="H141" s="54"/>
      <c r="I141" s="96"/>
      <c r="J141" s="54"/>
      <c r="K141" s="54"/>
    </row>
    <row r="142" spans="1:12" x14ac:dyDescent="0.2">
      <c r="A142" s="1"/>
      <c r="B142" s="2"/>
      <c r="C142" s="2"/>
      <c r="F142" s="54"/>
      <c r="G142" s="54"/>
      <c r="H142" s="54"/>
      <c r="I142" s="96"/>
      <c r="J142" s="54"/>
      <c r="K142" s="54"/>
    </row>
    <row r="143" spans="1:12" x14ac:dyDescent="0.2">
      <c r="A143" s="1"/>
      <c r="B143" s="2"/>
      <c r="C143" s="2"/>
      <c r="F143" s="54"/>
      <c r="G143" s="54"/>
      <c r="H143" s="54"/>
      <c r="I143" s="96"/>
      <c r="J143" s="54"/>
      <c r="K143" s="54"/>
    </row>
    <row r="144" spans="1:12" x14ac:dyDescent="0.2">
      <c r="A144" s="1"/>
      <c r="B144" s="2"/>
      <c r="C144" s="2"/>
      <c r="F144" s="54"/>
      <c r="G144" s="54"/>
      <c r="H144" s="54"/>
      <c r="I144" s="96"/>
      <c r="J144" s="54"/>
      <c r="K144" s="54"/>
    </row>
    <row r="145" spans="1:11" x14ac:dyDescent="0.2">
      <c r="A145" s="1"/>
      <c r="B145" s="2"/>
      <c r="C145" s="2"/>
      <c r="F145" s="54"/>
      <c r="G145" s="54"/>
      <c r="H145" s="54"/>
      <c r="I145" s="96"/>
      <c r="J145" s="54"/>
      <c r="K145" s="54"/>
    </row>
    <row r="146" spans="1:11" x14ac:dyDescent="0.2">
      <c r="A146" s="1"/>
      <c r="B146" s="2"/>
      <c r="C146" s="2"/>
      <c r="F146" s="54"/>
      <c r="G146" s="54"/>
      <c r="H146" s="54"/>
      <c r="I146" s="96"/>
      <c r="J146" s="54"/>
      <c r="K146" s="54"/>
    </row>
    <row r="147" spans="1:11" x14ac:dyDescent="0.2">
      <c r="A147" s="1"/>
      <c r="B147" s="2"/>
      <c r="C147" s="2"/>
      <c r="F147" s="54"/>
      <c r="G147" s="54"/>
      <c r="H147" s="54"/>
      <c r="I147" s="96"/>
      <c r="J147" s="54"/>
      <c r="K147" s="54"/>
    </row>
    <row r="148" spans="1:11" x14ac:dyDescent="0.2">
      <c r="A148" s="1"/>
      <c r="B148" s="2"/>
      <c r="C148" s="2"/>
      <c r="F148" s="54"/>
      <c r="G148" s="54"/>
      <c r="H148" s="54"/>
      <c r="I148" s="96"/>
      <c r="J148" s="54"/>
      <c r="K148" s="54"/>
    </row>
    <row r="149" spans="1:11" x14ac:dyDescent="0.2">
      <c r="A149" s="1"/>
      <c r="B149" s="2"/>
      <c r="C149" s="2"/>
      <c r="F149" s="54"/>
      <c r="G149" s="54"/>
      <c r="H149" s="54"/>
      <c r="I149" s="96"/>
      <c r="J149" s="54"/>
      <c r="K149" s="54"/>
    </row>
    <row r="150" spans="1:11" x14ac:dyDescent="0.2">
      <c r="A150" s="1"/>
      <c r="B150" s="2"/>
      <c r="C150" s="2"/>
      <c r="F150" s="54"/>
      <c r="G150" s="54"/>
      <c r="H150" s="54"/>
      <c r="I150" s="96"/>
      <c r="J150" s="54"/>
      <c r="K150" s="54"/>
    </row>
    <row r="151" spans="1:11" x14ac:dyDescent="0.2">
      <c r="A151" s="1"/>
      <c r="B151" s="2"/>
      <c r="C151" s="2"/>
      <c r="F151" s="54"/>
      <c r="G151" s="54"/>
      <c r="H151" s="54"/>
      <c r="I151" s="96"/>
      <c r="J151" s="54"/>
      <c r="K151" s="54"/>
    </row>
    <row r="152" spans="1:11" x14ac:dyDescent="0.2">
      <c r="A152" s="1"/>
      <c r="B152" s="2"/>
      <c r="C152" s="2"/>
      <c r="F152" s="54"/>
      <c r="G152" s="54"/>
      <c r="H152" s="54"/>
      <c r="I152" s="96"/>
      <c r="J152" s="54"/>
      <c r="K152" s="54"/>
    </row>
    <row r="153" spans="1:11" x14ac:dyDescent="0.2">
      <c r="A153" s="1"/>
      <c r="B153" s="2"/>
      <c r="C153" s="2"/>
    </row>
    <row r="154" spans="1:11" x14ac:dyDescent="0.2">
      <c r="A154" s="1"/>
      <c r="B154" s="2"/>
      <c r="C154" s="2"/>
    </row>
    <row r="155" spans="1:11" x14ac:dyDescent="0.2">
      <c r="A155" s="1"/>
      <c r="B155" s="2"/>
      <c r="C155" s="2"/>
    </row>
    <row r="156" spans="1:11" x14ac:dyDescent="0.2">
      <c r="A156" s="1"/>
      <c r="B156" s="2"/>
      <c r="C156" s="2"/>
    </row>
    <row r="157" spans="1:11" x14ac:dyDescent="0.2">
      <c r="A157" s="1"/>
      <c r="B157" s="2"/>
      <c r="C157" s="2"/>
    </row>
    <row r="158" spans="1:11" x14ac:dyDescent="0.2">
      <c r="A158" s="1"/>
      <c r="B158" s="2"/>
      <c r="C158" s="2"/>
    </row>
    <row r="159" spans="1:11" x14ac:dyDescent="0.2">
      <c r="A159" s="1"/>
      <c r="B159" s="2"/>
      <c r="C159" s="2"/>
    </row>
    <row r="160" spans="1:11" x14ac:dyDescent="0.2">
      <c r="A160" s="1"/>
      <c r="B160" s="2"/>
      <c r="C160" s="2"/>
    </row>
    <row r="161" spans="1:3" x14ac:dyDescent="0.2">
      <c r="A161" s="1"/>
      <c r="B161" s="2"/>
      <c r="C161" s="2"/>
    </row>
    <row r="162" spans="1:3" x14ac:dyDescent="0.2">
      <c r="A162" s="1"/>
      <c r="B162" s="2"/>
      <c r="C162" s="2"/>
    </row>
    <row r="163" spans="1:3" x14ac:dyDescent="0.2">
      <c r="A163" s="1"/>
      <c r="B163" s="2"/>
      <c r="C163" s="2"/>
    </row>
    <row r="164" spans="1:3" x14ac:dyDescent="0.2">
      <c r="A164" s="1"/>
      <c r="B164" s="2"/>
      <c r="C164" s="2"/>
    </row>
    <row r="165" spans="1:3" x14ac:dyDescent="0.2">
      <c r="A165" s="1"/>
      <c r="B165" s="2"/>
      <c r="C165" s="2"/>
    </row>
    <row r="166" spans="1:3" x14ac:dyDescent="0.2">
      <c r="A166" s="1"/>
      <c r="B166" s="2"/>
      <c r="C166" s="2"/>
    </row>
    <row r="167" spans="1:3" x14ac:dyDescent="0.2">
      <c r="A167" s="1"/>
      <c r="B167" s="2"/>
      <c r="C167" s="2"/>
    </row>
    <row r="168" spans="1:3" x14ac:dyDescent="0.2">
      <c r="A168" s="1"/>
      <c r="B168" s="2"/>
      <c r="C168" s="2"/>
    </row>
    <row r="169" spans="1:3" x14ac:dyDescent="0.2">
      <c r="A169" s="1"/>
      <c r="B169" s="2"/>
      <c r="C169" s="2"/>
    </row>
    <row r="170" spans="1:3" x14ac:dyDescent="0.2">
      <c r="A170" s="1"/>
      <c r="B170" s="2"/>
      <c r="C170" s="2"/>
    </row>
    <row r="171" spans="1:3" x14ac:dyDescent="0.2">
      <c r="A171" s="1"/>
      <c r="B171" s="2"/>
      <c r="C171" s="2"/>
    </row>
    <row r="172" spans="1:3" x14ac:dyDescent="0.2">
      <c r="A172" s="1"/>
      <c r="B172" s="2"/>
      <c r="C172" s="2"/>
    </row>
    <row r="173" spans="1:3" x14ac:dyDescent="0.2">
      <c r="A173" s="1"/>
      <c r="B173" s="2"/>
      <c r="C173" s="2"/>
    </row>
    <row r="174" spans="1:3" x14ac:dyDescent="0.2">
      <c r="A174" s="1"/>
      <c r="B174" s="2"/>
      <c r="C174" s="2"/>
    </row>
    <row r="175" spans="1:3" x14ac:dyDescent="0.2">
      <c r="A175" s="1"/>
      <c r="B175" s="2"/>
      <c r="C175" s="2"/>
    </row>
    <row r="176" spans="1:3" x14ac:dyDescent="0.2">
      <c r="A176" s="1"/>
      <c r="B176" s="2"/>
      <c r="C176" s="2"/>
    </row>
    <row r="177" spans="1:3" x14ac:dyDescent="0.2">
      <c r="A177" s="1"/>
      <c r="B177" s="2"/>
      <c r="C177" s="2"/>
    </row>
    <row r="178" spans="1:3" x14ac:dyDescent="0.2">
      <c r="A178" s="1"/>
      <c r="B178" s="2"/>
      <c r="C178" s="2"/>
    </row>
    <row r="179" spans="1:3" x14ac:dyDescent="0.2">
      <c r="A179" s="1"/>
      <c r="B179" s="2"/>
      <c r="C179" s="2"/>
    </row>
    <row r="180" spans="1:3" x14ac:dyDescent="0.2">
      <c r="A180" s="1"/>
      <c r="B180" s="2"/>
      <c r="C180" s="2"/>
    </row>
    <row r="181" spans="1:3" x14ac:dyDescent="0.2">
      <c r="A181" s="1"/>
      <c r="B181" s="2"/>
      <c r="C181" s="2"/>
    </row>
    <row r="182" spans="1:3" x14ac:dyDescent="0.2">
      <c r="A182" s="1"/>
      <c r="B182" s="2"/>
      <c r="C182" s="2"/>
    </row>
    <row r="183" spans="1:3" x14ac:dyDescent="0.2">
      <c r="A183" s="1"/>
      <c r="B183" s="2"/>
      <c r="C183" s="2"/>
    </row>
    <row r="184" spans="1:3" x14ac:dyDescent="0.2">
      <c r="A184" s="1"/>
      <c r="B184" s="2"/>
      <c r="C184" s="2"/>
    </row>
    <row r="185" spans="1:3" x14ac:dyDescent="0.2">
      <c r="A185" s="1"/>
      <c r="B185" s="2"/>
      <c r="C185" s="2"/>
    </row>
    <row r="186" spans="1:3" x14ac:dyDescent="0.2">
      <c r="A186" s="1"/>
      <c r="B186" s="2"/>
      <c r="C186" s="2"/>
    </row>
    <row r="187" spans="1:3" x14ac:dyDescent="0.2">
      <c r="A187" s="1"/>
      <c r="B187" s="1"/>
      <c r="C187" s="1"/>
    </row>
    <row r="188" spans="1:3" x14ac:dyDescent="0.2">
      <c r="A188" s="1"/>
      <c r="B188" s="1"/>
      <c r="C188" s="1"/>
    </row>
    <row r="189" spans="1:3" x14ac:dyDescent="0.2">
      <c r="A189" s="1"/>
      <c r="B189" s="1"/>
      <c r="C189" s="1"/>
    </row>
    <row r="190" spans="1:3" x14ac:dyDescent="0.2">
      <c r="A190" s="1"/>
      <c r="B190" s="1"/>
      <c r="C190" s="1"/>
    </row>
    <row r="191" spans="1:3" x14ac:dyDescent="0.2">
      <c r="A191" s="1"/>
      <c r="B191" s="1"/>
      <c r="C191" s="1"/>
    </row>
    <row r="192" spans="1:3" x14ac:dyDescent="0.2">
      <c r="A192" s="1"/>
      <c r="B192" s="1"/>
      <c r="C192" s="1"/>
    </row>
    <row r="193" spans="1:3" x14ac:dyDescent="0.2">
      <c r="A193" s="1"/>
      <c r="B193" s="1"/>
      <c r="C193" s="1"/>
    </row>
    <row r="194" spans="1:3" x14ac:dyDescent="0.2">
      <c r="A194" s="1"/>
      <c r="B194" s="1"/>
      <c r="C194" s="1"/>
    </row>
    <row r="195" spans="1:3" x14ac:dyDescent="0.2">
      <c r="A195" s="1"/>
      <c r="B195" s="1"/>
      <c r="C195" s="1"/>
    </row>
    <row r="196" spans="1:3" x14ac:dyDescent="0.2">
      <c r="A196" s="1"/>
      <c r="B196" s="1"/>
      <c r="C196" s="1"/>
    </row>
    <row r="197" spans="1:3" x14ac:dyDescent="0.2">
      <c r="A197" s="1"/>
      <c r="B197" s="1"/>
      <c r="C197" s="1"/>
    </row>
    <row r="198" spans="1:3" x14ac:dyDescent="0.2">
      <c r="A198" s="1"/>
      <c r="B198" s="1"/>
      <c r="C198" s="1"/>
    </row>
    <row r="199" spans="1:3" x14ac:dyDescent="0.2">
      <c r="A199" s="1"/>
      <c r="B199" s="1"/>
      <c r="C199" s="1"/>
    </row>
    <row r="200" spans="1:3" x14ac:dyDescent="0.2">
      <c r="A200" s="1"/>
      <c r="B200" s="1"/>
      <c r="C200" s="1"/>
    </row>
    <row r="201" spans="1:3" x14ac:dyDescent="0.2">
      <c r="A201" s="1"/>
      <c r="B201" s="1"/>
      <c r="C201" s="1"/>
    </row>
    <row r="202" spans="1:3" x14ac:dyDescent="0.2">
      <c r="A202" s="1"/>
      <c r="B202" s="1"/>
      <c r="C202" s="1"/>
    </row>
    <row r="203" spans="1:3" x14ac:dyDescent="0.2">
      <c r="A203" s="1"/>
      <c r="B203" s="1"/>
      <c r="C203" s="1"/>
    </row>
    <row r="204" spans="1:3" x14ac:dyDescent="0.2">
      <c r="A204" s="1"/>
      <c r="B204" s="1"/>
      <c r="C204" s="1"/>
    </row>
    <row r="205" spans="1:3" x14ac:dyDescent="0.2">
      <c r="A205" s="1"/>
      <c r="B205" s="1"/>
      <c r="C205" s="1"/>
    </row>
    <row r="206" spans="1:3" x14ac:dyDescent="0.2">
      <c r="A206" s="1"/>
      <c r="B206" s="1"/>
      <c r="C206" s="1"/>
    </row>
    <row r="207" spans="1:3" x14ac:dyDescent="0.2">
      <c r="A207" s="1"/>
      <c r="B207" s="1"/>
      <c r="C207" s="1"/>
    </row>
    <row r="208" spans="1:3" x14ac:dyDescent="0.2">
      <c r="A208" s="1"/>
      <c r="B208" s="1"/>
      <c r="C208" s="1"/>
    </row>
    <row r="209" spans="1:3" x14ac:dyDescent="0.2">
      <c r="A209" s="1"/>
      <c r="B209" s="1"/>
      <c r="C209" s="1"/>
    </row>
    <row r="210" spans="1:3" x14ac:dyDescent="0.2">
      <c r="A210" s="1"/>
      <c r="B210" s="1"/>
      <c r="C210" s="1"/>
    </row>
    <row r="211" spans="1:3" x14ac:dyDescent="0.2">
      <c r="A211" s="1"/>
      <c r="B211" s="1"/>
      <c r="C211" s="1"/>
    </row>
    <row r="212" spans="1:3" x14ac:dyDescent="0.2">
      <c r="A212" s="1"/>
      <c r="B212" s="1"/>
      <c r="C212" s="1"/>
    </row>
    <row r="213" spans="1:3" x14ac:dyDescent="0.2">
      <c r="A213" s="1"/>
      <c r="B213" s="1"/>
      <c r="C213" s="1"/>
    </row>
    <row r="214" spans="1:3" x14ac:dyDescent="0.2">
      <c r="A214" s="1"/>
      <c r="B214" s="1"/>
      <c r="C214" s="1"/>
    </row>
    <row r="215" spans="1:3" x14ac:dyDescent="0.2">
      <c r="A215" s="1"/>
      <c r="B215" s="1"/>
      <c r="C215" s="1"/>
    </row>
    <row r="216" spans="1:3" x14ac:dyDescent="0.2">
      <c r="A216" s="1"/>
      <c r="B216" s="1"/>
      <c r="C216" s="1"/>
    </row>
    <row r="217" spans="1:3" x14ac:dyDescent="0.2">
      <c r="A217" s="1"/>
      <c r="B217" s="1"/>
      <c r="C217" s="1"/>
    </row>
    <row r="218" spans="1:3" x14ac:dyDescent="0.2">
      <c r="A218" s="1"/>
      <c r="B218" s="1"/>
      <c r="C218" s="1"/>
    </row>
    <row r="219" spans="1:3" x14ac:dyDescent="0.2">
      <c r="A219" s="1"/>
      <c r="B219" s="1"/>
      <c r="C219" s="1"/>
    </row>
    <row r="220" spans="1:3" x14ac:dyDescent="0.2">
      <c r="A220" s="1"/>
      <c r="B220" s="1"/>
      <c r="C220" s="1"/>
    </row>
    <row r="221" spans="1:3" x14ac:dyDescent="0.2">
      <c r="A221" s="1"/>
      <c r="B221" s="1"/>
      <c r="C221" s="1"/>
    </row>
    <row r="222" spans="1:3" x14ac:dyDescent="0.2">
      <c r="A222" s="1"/>
      <c r="B222" s="1"/>
      <c r="C222" s="1"/>
    </row>
    <row r="223" spans="1:3" x14ac:dyDescent="0.2">
      <c r="A223" s="1"/>
      <c r="B223" s="1"/>
      <c r="C223" s="1"/>
    </row>
    <row r="224" spans="1:3" x14ac:dyDescent="0.2">
      <c r="A224" s="1"/>
      <c r="B224" s="1"/>
      <c r="C224" s="1"/>
    </row>
    <row r="225" spans="1:3" x14ac:dyDescent="0.2">
      <c r="A225" s="1"/>
      <c r="B225" s="1"/>
      <c r="C225" s="1"/>
    </row>
    <row r="226" spans="1:3" x14ac:dyDescent="0.2">
      <c r="A226" s="1"/>
      <c r="B226" s="1"/>
      <c r="C226" s="1"/>
    </row>
    <row r="227" spans="1:3" x14ac:dyDescent="0.2">
      <c r="A227" s="1"/>
      <c r="B227" s="1"/>
      <c r="C227" s="1"/>
    </row>
    <row r="228" spans="1:3" x14ac:dyDescent="0.2">
      <c r="A228" s="1"/>
      <c r="B228" s="1"/>
      <c r="C228" s="1"/>
    </row>
    <row r="229" spans="1:3" x14ac:dyDescent="0.2">
      <c r="A229" s="1"/>
      <c r="B229" s="1"/>
      <c r="C229" s="1"/>
    </row>
    <row r="230" spans="1:3" x14ac:dyDescent="0.2">
      <c r="A230" s="1"/>
      <c r="B230" s="1"/>
      <c r="C230" s="1"/>
    </row>
    <row r="231" spans="1:3" x14ac:dyDescent="0.2">
      <c r="A231" s="1"/>
      <c r="B231" s="1"/>
      <c r="C231" s="1"/>
    </row>
    <row r="232" spans="1:3" x14ac:dyDescent="0.2">
      <c r="A232" s="1"/>
      <c r="B232" s="1"/>
      <c r="C232" s="1"/>
    </row>
    <row r="233" spans="1:3" x14ac:dyDescent="0.2">
      <c r="A233" s="1"/>
      <c r="B233" s="1"/>
      <c r="C233" s="1"/>
    </row>
    <row r="234" spans="1:3" x14ac:dyDescent="0.2">
      <c r="A234" s="1"/>
      <c r="B234" s="1"/>
      <c r="C234" s="1"/>
    </row>
    <row r="235" spans="1:3" x14ac:dyDescent="0.2">
      <c r="A235" s="1"/>
      <c r="B235" s="1"/>
      <c r="C235" s="1"/>
    </row>
    <row r="236" spans="1:3" x14ac:dyDescent="0.2">
      <c r="A236" s="1"/>
      <c r="B236" s="1"/>
      <c r="C236" s="1"/>
    </row>
    <row r="237" spans="1:3" x14ac:dyDescent="0.2">
      <c r="A237" s="1"/>
      <c r="B237" s="1"/>
      <c r="C237" s="1"/>
    </row>
    <row r="238" spans="1:3" x14ac:dyDescent="0.2">
      <c r="A238" s="1"/>
      <c r="B238" s="1"/>
      <c r="C238" s="1"/>
    </row>
    <row r="239" spans="1:3" x14ac:dyDescent="0.2">
      <c r="A239" s="1"/>
      <c r="B239" s="1"/>
      <c r="C239" s="1"/>
    </row>
    <row r="240" spans="1:3" x14ac:dyDescent="0.2">
      <c r="A240" s="1"/>
      <c r="B240" s="1"/>
      <c r="C240" s="1"/>
    </row>
    <row r="241" spans="1:3" x14ac:dyDescent="0.2">
      <c r="A241" s="1"/>
      <c r="B241" s="1"/>
      <c r="C241" s="1"/>
    </row>
    <row r="242" spans="1:3" x14ac:dyDescent="0.2">
      <c r="A242" s="1"/>
      <c r="B242" s="1"/>
      <c r="C242" s="1"/>
    </row>
    <row r="243" spans="1:3" x14ac:dyDescent="0.2">
      <c r="A243" s="1"/>
      <c r="B243" s="1"/>
      <c r="C243" s="1"/>
    </row>
    <row r="244" spans="1:3" x14ac:dyDescent="0.2">
      <c r="A244" s="1"/>
      <c r="B244" s="1"/>
      <c r="C244" s="1"/>
    </row>
    <row r="245" spans="1:3" x14ac:dyDescent="0.2">
      <c r="A245" s="1"/>
      <c r="B245" s="1"/>
      <c r="C245" s="1"/>
    </row>
    <row r="246" spans="1:3" x14ac:dyDescent="0.2">
      <c r="A246" s="1"/>
      <c r="B246" s="1"/>
      <c r="C246" s="1"/>
    </row>
  </sheetData>
  <mergeCells count="17">
    <mergeCell ref="A58:D58"/>
    <mergeCell ref="A47:D47"/>
    <mergeCell ref="A1:K1"/>
    <mergeCell ref="B2:C2"/>
    <mergeCell ref="B5:C5"/>
    <mergeCell ref="A126:D126"/>
    <mergeCell ref="A113:D113"/>
    <mergeCell ref="A35:D35"/>
    <mergeCell ref="A106:D106"/>
    <mergeCell ref="A105:D105"/>
    <mergeCell ref="A51:D51"/>
    <mergeCell ref="B43:C43"/>
    <mergeCell ref="A54:D54"/>
    <mergeCell ref="A125:D125"/>
    <mergeCell ref="B87:C87"/>
    <mergeCell ref="A56:D56"/>
    <mergeCell ref="A38:D38"/>
  </mergeCells>
  <phoneticPr fontId="2" type="noConversion"/>
  <conditionalFormatting sqref="L3:L42 L88:L129 L44:L86">
    <cfRule type="containsText" dxfId="3" priority="1" operator="containsText" text="BEZ">
      <formula>NOT(ISERROR(SEARCH("BEZ",L3)))</formula>
    </cfRule>
    <cfRule type="cellIs" dxfId="2" priority="2" operator="between">
      <formula>75.01</formula>
      <formula>99.99</formula>
    </cfRule>
    <cfRule type="cellIs" dxfId="1" priority="3" operator="equal">
      <formula>100</formula>
    </cfRule>
    <cfRule type="cellIs" dxfId="0" priority="4" operator="greaterThan">
      <formula>100.01</formula>
    </cfRule>
  </conditionalFormatting>
  <printOptions horizontalCentered="1"/>
  <pageMargins left="0.23622047244094491" right="0.23622047244094491" top="0.39370078740157483" bottom="0" header="0.31496062992125984" footer="0.31496062992125984"/>
  <pageSetup paperSize="9" fitToHeight="0" orientation="landscape" r:id="rId1"/>
  <headerFooter alignWithMargins="0"/>
  <ignoredErrors>
    <ignoredError sqref="B105:D105 B3:B4 B112:C112 B8:C8 A22:C22 A101:D101 A4:A6 A11:C13 A65:D66 A16:C18 A76:C80 D77:D80 A73:C73 A83:D83 A70:C71 A59:D61 B6:C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3:E37"/>
  <sheetViews>
    <sheetView workbookViewId="0">
      <selection activeCell="E37" sqref="E37"/>
    </sheetView>
  </sheetViews>
  <sheetFormatPr defaultRowHeight="12.75" x14ac:dyDescent="0.2"/>
  <cols>
    <col min="1" max="1" width="12.5703125" bestFit="1" customWidth="1"/>
    <col min="2" max="2" width="11" bestFit="1" customWidth="1"/>
    <col min="3" max="3" width="10" bestFit="1" customWidth="1"/>
    <col min="4" max="4" width="11" bestFit="1" customWidth="1"/>
    <col min="5" max="5" width="12.5703125" bestFit="1" customWidth="1"/>
  </cols>
  <sheetData>
    <row r="3" spans="1:5" x14ac:dyDescent="0.2">
      <c r="A3" t="s">
        <v>106</v>
      </c>
      <c r="B3" t="s">
        <v>108</v>
      </c>
      <c r="C3" t="s">
        <v>109</v>
      </c>
      <c r="D3" t="s">
        <v>110</v>
      </c>
      <c r="E3" t="s">
        <v>111</v>
      </c>
    </row>
    <row r="4" spans="1:5" x14ac:dyDescent="0.2">
      <c r="A4" t="s">
        <v>107</v>
      </c>
      <c r="B4" s="50">
        <v>155.1</v>
      </c>
      <c r="C4" s="50">
        <v>20.309999999999999</v>
      </c>
      <c r="D4" s="50">
        <f t="shared" ref="D4:D9" si="0">SUM(B4-C4)</f>
        <v>134.79</v>
      </c>
      <c r="E4" s="50">
        <f t="shared" ref="E4:E9" si="1">SUM(D4*12)</f>
        <v>1617.48</v>
      </c>
    </row>
    <row r="5" spans="1:5" x14ac:dyDescent="0.2">
      <c r="A5" t="s">
        <v>112</v>
      </c>
      <c r="B5" s="50">
        <v>150.1</v>
      </c>
      <c r="C5" s="50">
        <v>20.309999999999999</v>
      </c>
      <c r="D5" s="50">
        <f t="shared" si="0"/>
        <v>129.79</v>
      </c>
      <c r="E5" s="50">
        <f t="shared" si="1"/>
        <v>1557.48</v>
      </c>
    </row>
    <row r="6" spans="1:5" x14ac:dyDescent="0.2">
      <c r="A6" t="s">
        <v>113</v>
      </c>
      <c r="B6" s="50">
        <v>155.18</v>
      </c>
      <c r="C6" s="50">
        <v>20.309999999999999</v>
      </c>
      <c r="D6" s="50">
        <f t="shared" si="0"/>
        <v>134.87</v>
      </c>
      <c r="E6" s="50">
        <f t="shared" si="1"/>
        <v>1618.44</v>
      </c>
    </row>
    <row r="7" spans="1:5" x14ac:dyDescent="0.2">
      <c r="A7" t="s">
        <v>114</v>
      </c>
      <c r="B7" s="50">
        <v>150.1</v>
      </c>
      <c r="C7" s="50">
        <v>20.309999999999999</v>
      </c>
      <c r="D7" s="50">
        <f t="shared" si="0"/>
        <v>129.79</v>
      </c>
      <c r="E7" s="50">
        <f t="shared" si="1"/>
        <v>1557.48</v>
      </c>
    </row>
    <row r="8" spans="1:5" x14ac:dyDescent="0.2">
      <c r="A8" t="s">
        <v>115</v>
      </c>
      <c r="B8" s="50">
        <v>160</v>
      </c>
      <c r="C8" s="50">
        <v>20.309999999999999</v>
      </c>
      <c r="D8" s="50">
        <f t="shared" si="0"/>
        <v>139.69</v>
      </c>
      <c r="E8" s="50">
        <f t="shared" si="1"/>
        <v>1676.28</v>
      </c>
    </row>
    <row r="9" spans="1:5" x14ac:dyDescent="0.2">
      <c r="A9" t="s">
        <v>116</v>
      </c>
      <c r="B9" s="50">
        <v>150.1</v>
      </c>
      <c r="C9" s="50">
        <v>20.309999999999999</v>
      </c>
      <c r="D9" s="50">
        <f t="shared" si="0"/>
        <v>129.79</v>
      </c>
      <c r="E9" s="50">
        <f t="shared" si="1"/>
        <v>1557.48</v>
      </c>
    </row>
    <row r="10" spans="1:5" x14ac:dyDescent="0.2">
      <c r="A10" s="55" t="s">
        <v>117</v>
      </c>
      <c r="B10" s="56">
        <f>SUM(B4:B9)</f>
        <v>920.58</v>
      </c>
      <c r="C10" s="56">
        <f>SUM(C4:C9)</f>
        <v>121.86</v>
      </c>
      <c r="D10" s="56">
        <f>SUM(D4:D9)</f>
        <v>798.72</v>
      </c>
      <c r="E10" s="56">
        <f>SUM(E4:E9)</f>
        <v>9584.64</v>
      </c>
    </row>
    <row r="13" spans="1:5" x14ac:dyDescent="0.2">
      <c r="A13" t="s">
        <v>118</v>
      </c>
      <c r="B13" t="s">
        <v>108</v>
      </c>
      <c r="C13" t="s">
        <v>109</v>
      </c>
      <c r="D13" t="s">
        <v>110</v>
      </c>
      <c r="E13" t="s">
        <v>111</v>
      </c>
    </row>
    <row r="14" spans="1:5" x14ac:dyDescent="0.2">
      <c r="A14" t="s">
        <v>119</v>
      </c>
      <c r="B14" s="50">
        <v>197.57</v>
      </c>
      <c r="C14" s="50">
        <v>17.07</v>
      </c>
      <c r="D14" s="50">
        <f>SUM(B14-C14)</f>
        <v>180.5</v>
      </c>
      <c r="E14" s="50">
        <f>SUM(D14*12)</f>
        <v>2166</v>
      </c>
    </row>
    <row r="15" spans="1:5" x14ac:dyDescent="0.2">
      <c r="A15" t="s">
        <v>120</v>
      </c>
      <c r="B15" s="50">
        <v>263.23</v>
      </c>
      <c r="C15" s="50">
        <v>22.73</v>
      </c>
      <c r="D15" s="50">
        <f t="shared" ref="D15:D21" si="2">SUM(B15-C15)</f>
        <v>240.50000000000003</v>
      </c>
      <c r="E15" s="50">
        <f t="shared" ref="E15:E21" si="3">SUM(D15*12)</f>
        <v>2886.0000000000005</v>
      </c>
    </row>
    <row r="16" spans="1:5" x14ac:dyDescent="0.2">
      <c r="A16" t="s">
        <v>121</v>
      </c>
      <c r="B16" s="50">
        <v>200.86</v>
      </c>
      <c r="C16" s="50">
        <v>18.36</v>
      </c>
      <c r="D16" s="50">
        <f t="shared" si="2"/>
        <v>182.5</v>
      </c>
      <c r="E16" s="50">
        <f t="shared" si="3"/>
        <v>2190</v>
      </c>
    </row>
    <row r="17" spans="1:5" x14ac:dyDescent="0.2">
      <c r="A17" t="s">
        <v>126</v>
      </c>
      <c r="B17" s="50">
        <v>221.55</v>
      </c>
      <c r="C17" s="50">
        <v>21.05</v>
      </c>
      <c r="D17" s="50">
        <f t="shared" si="2"/>
        <v>200.5</v>
      </c>
      <c r="E17" s="50">
        <f t="shared" si="3"/>
        <v>2406</v>
      </c>
    </row>
    <row r="18" spans="1:5" x14ac:dyDescent="0.2">
      <c r="A18" t="s">
        <v>122</v>
      </c>
      <c r="B18" s="50">
        <v>193.9</v>
      </c>
      <c r="C18" s="50">
        <v>17.399999999999999</v>
      </c>
      <c r="D18" s="50">
        <f t="shared" si="2"/>
        <v>176.5</v>
      </c>
      <c r="E18" s="50">
        <f t="shared" si="3"/>
        <v>2118</v>
      </c>
    </row>
    <row r="19" spans="1:5" x14ac:dyDescent="0.2">
      <c r="A19" t="s">
        <v>123</v>
      </c>
      <c r="B19" s="50">
        <v>217.42</v>
      </c>
      <c r="C19" s="50">
        <v>19.920000000000002</v>
      </c>
      <c r="D19" s="50">
        <f t="shared" si="2"/>
        <v>197.5</v>
      </c>
      <c r="E19" s="50">
        <f t="shared" si="3"/>
        <v>2370</v>
      </c>
    </row>
    <row r="20" spans="1:5" x14ac:dyDescent="0.2">
      <c r="A20" t="s">
        <v>124</v>
      </c>
      <c r="B20" s="50">
        <v>133.46</v>
      </c>
      <c r="C20" s="50">
        <v>9.9600000000000009</v>
      </c>
      <c r="D20" s="50">
        <f t="shared" si="2"/>
        <v>123.5</v>
      </c>
      <c r="E20" s="50">
        <f t="shared" si="3"/>
        <v>1482</v>
      </c>
    </row>
    <row r="21" spans="1:5" x14ac:dyDescent="0.2">
      <c r="A21" t="s">
        <v>125</v>
      </c>
      <c r="B21" s="50">
        <v>220.88</v>
      </c>
      <c r="C21" s="50">
        <v>20.38</v>
      </c>
      <c r="D21" s="50">
        <f t="shared" si="2"/>
        <v>200.5</v>
      </c>
      <c r="E21" s="50">
        <f t="shared" si="3"/>
        <v>2406</v>
      </c>
    </row>
    <row r="22" spans="1:5" x14ac:dyDescent="0.2">
      <c r="B22" s="56">
        <f>SUM(B14:B21)</f>
        <v>1648.8700000000003</v>
      </c>
      <c r="C22" s="56">
        <f>SUM(C14:C21)</f>
        <v>146.86999999999998</v>
      </c>
      <c r="D22" s="56">
        <f>SUM(D14:D21)</f>
        <v>1502</v>
      </c>
      <c r="E22" s="56">
        <f>SUM(E14:E21)</f>
        <v>18024</v>
      </c>
    </row>
    <row r="24" spans="1:5" x14ac:dyDescent="0.2">
      <c r="A24" t="s">
        <v>127</v>
      </c>
      <c r="B24" t="s">
        <v>108</v>
      </c>
      <c r="C24" t="s">
        <v>109</v>
      </c>
      <c r="D24" t="s">
        <v>110</v>
      </c>
      <c r="E24" t="s">
        <v>111</v>
      </c>
    </row>
    <row r="25" spans="1:5" x14ac:dyDescent="0.2">
      <c r="A25" t="s">
        <v>128</v>
      </c>
      <c r="B25">
        <v>138.63999999999999</v>
      </c>
      <c r="C25">
        <v>19.07</v>
      </c>
      <c r="D25" s="50">
        <f>SUM(B25-C25)</f>
        <v>119.57</v>
      </c>
      <c r="E25" s="50">
        <f>SUM(D25*12)</f>
        <v>1434.84</v>
      </c>
    </row>
    <row r="26" spans="1:5" x14ac:dyDescent="0.2">
      <c r="A26" t="s">
        <v>129</v>
      </c>
      <c r="B26">
        <v>139.55000000000001</v>
      </c>
      <c r="C26">
        <v>18.989999999999998</v>
      </c>
      <c r="D26" s="50">
        <f t="shared" ref="D26:D33" si="4">SUM(B26-C26)</f>
        <v>120.56000000000002</v>
      </c>
      <c r="E26" s="50">
        <f t="shared" ref="E26:E33" si="5">SUM(D26*12)</f>
        <v>1446.7200000000003</v>
      </c>
    </row>
    <row r="27" spans="1:5" x14ac:dyDescent="0.2">
      <c r="A27" t="s">
        <v>114</v>
      </c>
      <c r="B27">
        <v>127.43</v>
      </c>
      <c r="C27">
        <v>16.36</v>
      </c>
      <c r="D27" s="50">
        <f t="shared" si="4"/>
        <v>111.07000000000001</v>
      </c>
      <c r="E27" s="50">
        <f t="shared" si="5"/>
        <v>1332.8400000000001</v>
      </c>
    </row>
    <row r="28" spans="1:5" x14ac:dyDescent="0.2">
      <c r="A28" t="s">
        <v>130</v>
      </c>
      <c r="B28">
        <v>125.6</v>
      </c>
      <c r="C28">
        <v>15.93</v>
      </c>
      <c r="D28" s="50">
        <f t="shared" si="4"/>
        <v>109.66999999999999</v>
      </c>
      <c r="E28" s="50">
        <f t="shared" si="5"/>
        <v>1316.04</v>
      </c>
    </row>
    <row r="29" spans="1:5" x14ac:dyDescent="0.2">
      <c r="A29" t="s">
        <v>131</v>
      </c>
      <c r="B29">
        <v>140.21</v>
      </c>
      <c r="C29">
        <v>18.989999999999998</v>
      </c>
      <c r="D29" s="50">
        <f t="shared" si="4"/>
        <v>121.22000000000001</v>
      </c>
      <c r="E29" s="50">
        <f t="shared" si="5"/>
        <v>1454.64</v>
      </c>
    </row>
    <row r="30" spans="1:5" x14ac:dyDescent="0.2">
      <c r="A30" t="s">
        <v>132</v>
      </c>
      <c r="B30">
        <v>130.26</v>
      </c>
      <c r="C30">
        <v>18.989999999999998</v>
      </c>
      <c r="D30" s="50">
        <f t="shared" si="4"/>
        <v>111.27</v>
      </c>
      <c r="E30" s="50">
        <f t="shared" si="5"/>
        <v>1335.24</v>
      </c>
    </row>
    <row r="31" spans="1:5" x14ac:dyDescent="0.2">
      <c r="A31" t="s">
        <v>133</v>
      </c>
      <c r="B31">
        <v>135.72999999999999</v>
      </c>
      <c r="C31">
        <v>18.989999999999998</v>
      </c>
      <c r="D31" s="50">
        <f t="shared" si="4"/>
        <v>116.74</v>
      </c>
      <c r="E31" s="50">
        <f t="shared" si="5"/>
        <v>1400.8799999999999</v>
      </c>
    </row>
    <row r="32" spans="1:5" x14ac:dyDescent="0.2">
      <c r="A32" t="s">
        <v>134</v>
      </c>
      <c r="B32">
        <v>112.32</v>
      </c>
      <c r="C32">
        <v>15.93</v>
      </c>
      <c r="D32" s="50">
        <f t="shared" si="4"/>
        <v>96.389999999999986</v>
      </c>
      <c r="E32" s="50">
        <f t="shared" si="5"/>
        <v>1156.6799999999998</v>
      </c>
    </row>
    <row r="33" spans="1:5" x14ac:dyDescent="0.2">
      <c r="A33" t="s">
        <v>135</v>
      </c>
      <c r="B33">
        <v>127.91</v>
      </c>
      <c r="C33">
        <v>15.93</v>
      </c>
      <c r="D33" s="50">
        <f t="shared" si="4"/>
        <v>111.97999999999999</v>
      </c>
      <c r="E33" s="50">
        <f t="shared" si="5"/>
        <v>1343.7599999999998</v>
      </c>
    </row>
    <row r="34" spans="1:5" x14ac:dyDescent="0.2">
      <c r="B34" s="56">
        <f>SUM(B25:B33)</f>
        <v>1177.6500000000001</v>
      </c>
      <c r="C34" s="56">
        <f>SUM(C25:C33)</f>
        <v>159.17999999999998</v>
      </c>
      <c r="D34" s="56">
        <f>SUM(D25:D33)</f>
        <v>1018.47</v>
      </c>
      <c r="E34" s="56">
        <f>SUM(E25:E33)</f>
        <v>12221.640000000001</v>
      </c>
    </row>
    <row r="36" spans="1:5" x14ac:dyDescent="0.2">
      <c r="A36" t="s">
        <v>152</v>
      </c>
      <c r="B36">
        <v>66.400000000000006</v>
      </c>
      <c r="E36" s="50">
        <f>SUM(B36*12)</f>
        <v>796.80000000000007</v>
      </c>
    </row>
    <row r="37" spans="1:5" x14ac:dyDescent="0.2">
      <c r="A37" t="s">
        <v>117</v>
      </c>
      <c r="D37" s="56">
        <f>SUM(D10,D22,D34)</f>
        <v>3319.1900000000005</v>
      </c>
      <c r="E37" s="56">
        <f>SUM(E10,E22,E34,E36)</f>
        <v>40627.08</v>
      </c>
    </row>
  </sheetData>
  <phoneticPr fontId="2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A2:G13"/>
  <sheetViews>
    <sheetView workbookViewId="0">
      <selection activeCell="G21" sqref="G21"/>
    </sheetView>
  </sheetViews>
  <sheetFormatPr defaultRowHeight="12.75" x14ac:dyDescent="0.2"/>
  <sheetData>
    <row r="2" spans="1:7" x14ac:dyDescent="0.2">
      <c r="C2" t="s">
        <v>149</v>
      </c>
      <c r="G2" t="s">
        <v>150</v>
      </c>
    </row>
    <row r="3" spans="1:7" x14ac:dyDescent="0.2">
      <c r="A3" t="s">
        <v>136</v>
      </c>
      <c r="B3">
        <v>134.16</v>
      </c>
      <c r="C3" s="50">
        <f>SUM(B3*12)</f>
        <v>1609.92</v>
      </c>
      <c r="E3" t="s">
        <v>137</v>
      </c>
      <c r="F3">
        <v>42.07</v>
      </c>
      <c r="G3">
        <f>SUM(F3*12)</f>
        <v>504.84000000000003</v>
      </c>
    </row>
    <row r="4" spans="1:7" x14ac:dyDescent="0.2">
      <c r="A4" t="s">
        <v>138</v>
      </c>
      <c r="B4" s="50">
        <v>18.600000000000001</v>
      </c>
      <c r="C4" s="50">
        <f t="shared" ref="C4:C9" si="0">SUM(B4*12)</f>
        <v>223.20000000000002</v>
      </c>
      <c r="D4" s="50"/>
      <c r="E4" s="50" t="s">
        <v>139</v>
      </c>
      <c r="F4" s="50">
        <v>119</v>
      </c>
      <c r="G4" s="50">
        <f t="shared" ref="G4:G9" si="1">SUM(F4*12)</f>
        <v>1428</v>
      </c>
    </row>
    <row r="5" spans="1:7" x14ac:dyDescent="0.2">
      <c r="A5" t="s">
        <v>140</v>
      </c>
      <c r="B5" s="50">
        <v>86.49</v>
      </c>
      <c r="C5" s="50">
        <f t="shared" si="0"/>
        <v>1037.8799999999999</v>
      </c>
      <c r="D5" s="50"/>
      <c r="E5" s="50" t="s">
        <v>142</v>
      </c>
      <c r="F5" s="50">
        <v>125.96</v>
      </c>
      <c r="G5" s="50">
        <f t="shared" si="1"/>
        <v>1511.52</v>
      </c>
    </row>
    <row r="6" spans="1:7" x14ac:dyDescent="0.2">
      <c r="A6" t="s">
        <v>141</v>
      </c>
      <c r="B6" s="50">
        <v>18.600000000000001</v>
      </c>
      <c r="C6" s="50">
        <f t="shared" si="0"/>
        <v>223.20000000000002</v>
      </c>
      <c r="D6" s="50"/>
      <c r="E6" s="50" t="s">
        <v>143</v>
      </c>
      <c r="F6" s="50">
        <v>128.56</v>
      </c>
      <c r="G6" s="50">
        <f t="shared" si="1"/>
        <v>1542.72</v>
      </c>
    </row>
    <row r="7" spans="1:7" x14ac:dyDescent="0.2">
      <c r="A7" t="s">
        <v>148</v>
      </c>
      <c r="B7" s="50">
        <v>11.68</v>
      </c>
      <c r="C7" s="50">
        <f t="shared" si="0"/>
        <v>140.16</v>
      </c>
      <c r="D7" s="50"/>
      <c r="E7" s="50" t="s">
        <v>143</v>
      </c>
      <c r="F7" s="50">
        <v>125</v>
      </c>
      <c r="G7" s="50">
        <f t="shared" si="1"/>
        <v>1500</v>
      </c>
    </row>
    <row r="8" spans="1:7" x14ac:dyDescent="0.2">
      <c r="A8" t="s">
        <v>145</v>
      </c>
      <c r="B8" s="50">
        <v>25.52</v>
      </c>
      <c r="C8" s="50">
        <f t="shared" si="0"/>
        <v>306.24</v>
      </c>
      <c r="D8" s="50"/>
      <c r="E8" s="50" t="s">
        <v>144</v>
      </c>
      <c r="F8" s="50">
        <v>98.48</v>
      </c>
      <c r="G8" s="50">
        <f t="shared" si="1"/>
        <v>1181.76</v>
      </c>
    </row>
    <row r="9" spans="1:7" x14ac:dyDescent="0.2">
      <c r="A9" t="s">
        <v>146</v>
      </c>
      <c r="B9" s="50">
        <v>134.16</v>
      </c>
      <c r="C9" s="50">
        <f t="shared" si="0"/>
        <v>1609.92</v>
      </c>
      <c r="D9" s="50"/>
      <c r="E9" s="50" t="s">
        <v>147</v>
      </c>
      <c r="F9" s="50">
        <v>362.15</v>
      </c>
      <c r="G9" s="50">
        <f t="shared" si="1"/>
        <v>4345.7999999999993</v>
      </c>
    </row>
    <row r="10" spans="1:7" x14ac:dyDescent="0.2">
      <c r="B10" s="56">
        <f>SUM(B3:B9)</f>
        <v>429.21000000000004</v>
      </c>
      <c r="C10" s="56">
        <f>SUM(C3:C9)</f>
        <v>5150.5199999999995</v>
      </c>
      <c r="D10" s="56"/>
      <c r="E10" s="56"/>
      <c r="F10" s="56">
        <f>SUM(F3:F9)</f>
        <v>1001.2199999999999</v>
      </c>
      <c r="G10" s="56">
        <f>SUM(G3:G9)</f>
        <v>12014.64</v>
      </c>
    </row>
    <row r="13" spans="1:7" x14ac:dyDescent="0.2">
      <c r="A13" s="55" t="s">
        <v>151</v>
      </c>
      <c r="B13" s="56">
        <f>SUM(C10+G10)</f>
        <v>17165.16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/>
  <dimension ref="B1:F9"/>
  <sheetViews>
    <sheetView showGridLines="0" workbookViewId="0">
      <selection activeCell="D22" sqref="D22"/>
    </sheetView>
  </sheetViews>
  <sheetFormatPr defaultRowHeight="12.75" x14ac:dyDescent="0.2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">
      <c r="B1" s="113" t="s">
        <v>186</v>
      </c>
      <c r="C1" s="113"/>
      <c r="D1" s="117"/>
      <c r="E1" s="117"/>
      <c r="F1" s="117"/>
    </row>
    <row r="2" spans="2:6" x14ac:dyDescent="0.2">
      <c r="B2" s="113" t="s">
        <v>187</v>
      </c>
      <c r="C2" s="113"/>
      <c r="D2" s="117"/>
      <c r="E2" s="117"/>
      <c r="F2" s="117"/>
    </row>
    <row r="3" spans="2:6" x14ac:dyDescent="0.2">
      <c r="B3" s="114"/>
      <c r="C3" s="114"/>
      <c r="D3" s="118"/>
      <c r="E3" s="118"/>
      <c r="F3" s="118"/>
    </row>
    <row r="4" spans="2:6" ht="51" x14ac:dyDescent="0.2">
      <c r="B4" s="114" t="s">
        <v>188</v>
      </c>
      <c r="C4" s="114"/>
      <c r="D4" s="118"/>
      <c r="E4" s="118"/>
      <c r="F4" s="118"/>
    </row>
    <row r="5" spans="2:6" x14ac:dyDescent="0.2">
      <c r="B5" s="114"/>
      <c r="C5" s="114"/>
      <c r="D5" s="118"/>
      <c r="E5" s="118"/>
      <c r="F5" s="118"/>
    </row>
    <row r="6" spans="2:6" x14ac:dyDescent="0.2">
      <c r="B6" s="113" t="s">
        <v>189</v>
      </c>
      <c r="C6" s="113"/>
      <c r="D6" s="117"/>
      <c r="E6" s="117" t="s">
        <v>190</v>
      </c>
      <c r="F6" s="117" t="s">
        <v>191</v>
      </c>
    </row>
    <row r="7" spans="2:6" ht="13.5" thickBot="1" x14ac:dyDescent="0.25">
      <c r="B7" s="114"/>
      <c r="C7" s="114"/>
      <c r="D7" s="118"/>
      <c r="E7" s="118"/>
      <c r="F7" s="118"/>
    </row>
    <row r="8" spans="2:6" ht="39" thickBot="1" x14ac:dyDescent="0.25">
      <c r="B8" s="115" t="s">
        <v>192</v>
      </c>
      <c r="C8" s="116"/>
      <c r="D8" s="119"/>
      <c r="E8" s="119">
        <v>15</v>
      </c>
      <c r="F8" s="120" t="s">
        <v>193</v>
      </c>
    </row>
    <row r="9" spans="2:6" x14ac:dyDescent="0.2">
      <c r="B9" s="114"/>
      <c r="C9" s="114"/>
      <c r="D9" s="118"/>
      <c r="E9" s="118"/>
      <c r="F9" s="1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List2</vt:lpstr>
      <vt:lpstr>List3</vt:lpstr>
      <vt:lpstr>Hárok1</vt:lpstr>
      <vt:lpstr>Správa o kompatibilite</vt:lpstr>
    </vt:vector>
  </TitlesOfParts>
  <Company>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RUSNÁKOVÁ Adela</cp:lastModifiedBy>
  <cp:lastPrinted>2021-07-30T05:30:22Z</cp:lastPrinted>
  <dcterms:created xsi:type="dcterms:W3CDTF">2004-05-03T12:36:52Z</dcterms:created>
  <dcterms:modified xsi:type="dcterms:W3CDTF">2021-07-30T05:30:56Z</dcterms:modified>
</cp:coreProperties>
</file>